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 Elite Extra Editio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2"/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24" customWidth="1"/>
    <col min="4" max="4" width="28" customWidth="1"/>
    <col min="5" max="5" width="5" customWidth="1"/>
    <col min="6" max="6" width="16" customWidth="1"/>
  </cols>
  <sheetData>
    <row r="1">
      <c r="A1" t="inlineStr">
        <is>
          <t xml:space="preserve">number</t>
        </is>
      </c>
      <c r="B1" t="inlineStr">
        <is>
          <t xml:space="preserve">player</t>
        </is>
      </c>
      <c r="C1" t="inlineStr">
        <is>
          <t xml:space="preserve">team</t>
        </is>
      </c>
      <c r="D1" t="inlineStr">
        <is>
          <t xml:space="preserve">section</t>
        </is>
      </c>
      <c r="E1" t="inlineStr">
        <is>
          <t xml:space="preserve">rc</t>
        </is>
      </c>
      <c r="F1" t="inlineStr">
        <is>
          <t xml:space="preserve">live listings</t>
        </is>
      </c>
    </row>
    <row r="2">
      <c r="A2" t="inlineStr">
        <is>
          <t xml:space="preserve">1</t>
        </is>
      </c>
      <c r="B2" t="inlineStr">
        <is>
          <t xml:space="preserve">Dylan Crews</t>
        </is>
      </c>
      <c r="C2" t="inlineStr">
        <is>
          <t xml:space="preserve">Washington Nationals</t>
        </is>
      </c>
      <c r="D2" t="inlineStr">
        <is>
          <t xml:space="preserve">Base</t>
        </is>
      </c>
      <c r="F2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3">
      <c r="A3" t="inlineStr">
        <is>
          <t xml:space="preserve">2</t>
        </is>
      </c>
      <c r="B3" t="inlineStr">
        <is>
          <t xml:space="preserve">Jake Bloss</t>
        </is>
      </c>
      <c r="C3" t="inlineStr">
        <is>
          <t xml:space="preserve">Houston Astros</t>
        </is>
      </c>
      <c r="D3" t="inlineStr">
        <is>
          <t xml:space="preserve">Base</t>
        </is>
      </c>
      <c r="F3" t="str">
        <f>HYPERLINK("https://www.ebay.com/sch/i.html?_nkw=2023+Elite+Extra+Edition+Jake+Bloss&amp;mkcid=1&amp;mkrid=711-53200-19255-0&amp;siteid=0&amp;campid=5339157451&amp;toolid=10001&amp;mkevt=1&amp;customid=checklist-xlsx","Find on eBay")</f>
        <v>Find on eBay</v>
      </c>
    </row>
    <row r="4">
      <c r="A4" t="inlineStr">
        <is>
          <t xml:space="preserve">3</t>
        </is>
      </c>
      <c r="B4" t="inlineStr">
        <is>
          <t xml:space="preserve">T.J. Nichols</t>
        </is>
      </c>
      <c r="C4" t="inlineStr">
        <is>
          <t xml:space="preserve">Tampa Bay Rays</t>
        </is>
      </c>
      <c r="D4" t="inlineStr">
        <is>
          <t xml:space="preserve">Base</t>
        </is>
      </c>
      <c r="F4" t="str">
        <f>HYPERLINK("https://www.ebay.com/sch/i.html?_nkw=2023+Elite+Extra+Edition+T.J.+Nichols&amp;mkcid=1&amp;mkrid=711-53200-19255-0&amp;siteid=0&amp;campid=5339157451&amp;toolid=10001&amp;mkevt=1&amp;customid=checklist-xlsx","Find on eBay")</f>
        <v>Find on eBay</v>
      </c>
    </row>
    <row r="5">
      <c r="A5" t="inlineStr">
        <is>
          <t xml:space="preserve">4</t>
        </is>
      </c>
      <c r="B5" t="inlineStr">
        <is>
          <t xml:space="preserve">Jacob Gonzalez</t>
        </is>
      </c>
      <c r="C5" t="inlineStr">
        <is>
          <t xml:space="preserve">Chicago White Sox</t>
        </is>
      </c>
      <c r="D5" t="inlineStr">
        <is>
          <t xml:space="preserve">Base</t>
        </is>
      </c>
      <c r="F5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6">
      <c r="A6" t="inlineStr">
        <is>
          <t xml:space="preserve">5</t>
        </is>
      </c>
      <c r="B6" t="inlineStr">
        <is>
          <t xml:space="preserve">Maui Ahuna</t>
        </is>
      </c>
      <c r="C6" t="inlineStr">
        <is>
          <t xml:space="preserve">San Francisco Giants</t>
        </is>
      </c>
      <c r="D6" t="inlineStr">
        <is>
          <t xml:space="preserve">Base</t>
        </is>
      </c>
      <c r="F6" t="str">
        <f>HYPERLINK("https://www.ebay.com/sch/i.html?_nkw=2023+Elite+Extra+Edition+Maui+Ahuna&amp;mkcid=1&amp;mkrid=711-53200-19255-0&amp;siteid=0&amp;campid=5339157451&amp;toolid=10001&amp;mkevt=1&amp;customid=checklist-xlsx","Find on eBay")</f>
        <v>Find on eBay</v>
      </c>
    </row>
    <row r="7">
      <c r="A7" t="inlineStr">
        <is>
          <t xml:space="preserve">6</t>
        </is>
      </c>
      <c r="B7" t="inlineStr">
        <is>
          <t xml:space="preserve">George Lombard Jr.</t>
        </is>
      </c>
      <c r="C7" t="inlineStr">
        <is>
          <t xml:space="preserve">New York Yankees</t>
        </is>
      </c>
      <c r="D7" t="inlineStr">
        <is>
          <t xml:space="preserve">Base</t>
        </is>
      </c>
      <c r="F7" t="str">
        <f>HYPERLINK("https://www.ebay.com/sch/i.html?_nkw=2023+Elite+Extra+Edition+George+Lombard+Jr.&amp;mkcid=1&amp;mkrid=711-53200-19255-0&amp;siteid=0&amp;campid=5339157451&amp;toolid=10001&amp;mkevt=1&amp;customid=checklist-xlsx","Find on eBay")</f>
        <v>Find on eBay</v>
      </c>
    </row>
    <row r="8">
      <c r="A8" t="inlineStr">
        <is>
          <t xml:space="preserve">7</t>
        </is>
      </c>
      <c r="B8" t="inlineStr">
        <is>
          <t xml:space="preserve">Paul Skenes</t>
        </is>
      </c>
      <c r="C8" t="inlineStr">
        <is>
          <t xml:space="preserve">Pittsburgh Pirates</t>
        </is>
      </c>
      <c r="D8" t="inlineStr">
        <is>
          <t xml:space="preserve">Base</t>
        </is>
      </c>
      <c r="F8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9">
      <c r="A9" t="inlineStr">
        <is>
          <t xml:space="preserve">8</t>
        </is>
      </c>
      <c r="B9" t="inlineStr">
        <is>
          <t xml:space="preserve">Ty Floyd</t>
        </is>
      </c>
      <c r="C9" t="inlineStr">
        <is>
          <t xml:space="preserve">Cincinnati Reds</t>
        </is>
      </c>
      <c r="D9" t="inlineStr">
        <is>
          <t xml:space="preserve">Base</t>
        </is>
      </c>
      <c r="F9" t="str">
        <f>HYPERLINK("https://www.ebay.com/sch/i.html?_nkw=2023+Elite+Extra+Edition+Ty+Floyd&amp;mkcid=1&amp;mkrid=711-53200-19255-0&amp;siteid=0&amp;campid=5339157451&amp;toolid=10001&amp;mkevt=1&amp;customid=checklist-xlsx","Find on eBay")</f>
        <v>Find on eBay</v>
      </c>
    </row>
    <row r="10">
      <c r="A10" t="inlineStr">
        <is>
          <t xml:space="preserve">9</t>
        </is>
      </c>
      <c r="B10" t="inlineStr">
        <is>
          <t xml:space="preserve">Isaiah Drake</t>
        </is>
      </c>
      <c r="C10" t="inlineStr">
        <is>
          <t xml:space="preserve">Atlanta Braves</t>
        </is>
      </c>
      <c r="D10" t="inlineStr">
        <is>
          <t xml:space="preserve">Base</t>
        </is>
      </c>
      <c r="F10" t="str">
        <f>HYPERLINK("https://www.ebay.com/sch/i.html?_nkw=2023+Elite+Extra+Edition+Isaiah+Drake&amp;mkcid=1&amp;mkrid=711-53200-19255-0&amp;siteid=0&amp;campid=5339157451&amp;toolid=10001&amp;mkevt=1&amp;customid=checklist-xlsx","Find on eBay")</f>
        <v>Find on eBay</v>
      </c>
    </row>
    <row r="11">
      <c r="A11" t="inlineStr">
        <is>
          <t xml:space="preserve">10</t>
        </is>
      </c>
      <c r="B11" t="inlineStr">
        <is>
          <t xml:space="preserve">Cole Schoenwetter</t>
        </is>
      </c>
      <c r="C11" t="inlineStr">
        <is>
          <t xml:space="preserve">Cincinnati Reds</t>
        </is>
      </c>
      <c r="D11" t="inlineStr">
        <is>
          <t xml:space="preserve">Base</t>
        </is>
      </c>
      <c r="F11" t="str">
        <f>HYPERLINK("https://www.ebay.com/sch/i.html?_nkw=2023+Elite+Extra+Edition+Cole+Schoenwetter&amp;mkcid=1&amp;mkrid=711-53200-19255-0&amp;siteid=0&amp;campid=5339157451&amp;toolid=10001&amp;mkevt=1&amp;customid=checklist-xlsx","Find on eBay")</f>
        <v>Find on eBay</v>
      </c>
    </row>
    <row r="12">
      <c r="A12" t="inlineStr">
        <is>
          <t xml:space="preserve">11</t>
        </is>
      </c>
      <c r="B12" t="inlineStr">
        <is>
          <t xml:space="preserve">Jacob Wilson</t>
        </is>
      </c>
      <c r="C12" t="inlineStr">
        <is>
          <t xml:space="preserve">Oakland Athletics</t>
        </is>
      </c>
      <c r="D12" t="inlineStr">
        <is>
          <t xml:space="preserve">Base</t>
        </is>
      </c>
      <c r="F12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13">
      <c r="A13" t="inlineStr">
        <is>
          <t xml:space="preserve">12</t>
        </is>
      </c>
      <c r="B13" t="inlineStr">
        <is>
          <t xml:space="preserve">Jake DeLeo</t>
        </is>
      </c>
      <c r="C13" t="inlineStr">
        <is>
          <t xml:space="preserve">Miami Marlins</t>
        </is>
      </c>
      <c r="D13" t="inlineStr">
        <is>
          <t xml:space="preserve">Base</t>
        </is>
      </c>
      <c r="F13" t="str">
        <f>HYPERLINK("https://www.ebay.com/sch/i.html?_nkw=2023+Elite+Extra+Edition+Jake+DeLeo&amp;mkcid=1&amp;mkrid=711-53200-19255-0&amp;siteid=0&amp;campid=5339157451&amp;toolid=10001&amp;mkevt=1&amp;customid=checklist-xlsx","Find on eBay")</f>
        <v>Find on eBay</v>
      </c>
    </row>
    <row r="14">
      <c r="A14" t="inlineStr">
        <is>
          <t xml:space="preserve">13</t>
        </is>
      </c>
      <c r="B14" t="inlineStr">
        <is>
          <t xml:space="preserve">Bryce Eldridge</t>
        </is>
      </c>
      <c r="C14" t="inlineStr">
        <is>
          <t xml:space="preserve">San Francisco Giants</t>
        </is>
      </c>
      <c r="D14" t="inlineStr">
        <is>
          <t xml:space="preserve">Base</t>
        </is>
      </c>
      <c r="F14" t="str">
        <f>HYPERLINK("https://www.ebay.com/sch/i.html?_nkw=2023+Elite+Extra+Edition+Bryce+Eldridge&amp;mkcid=1&amp;mkrid=711-53200-19255-0&amp;siteid=0&amp;campid=5339157451&amp;toolid=10001&amp;mkevt=1&amp;customid=checklist-xlsx","Find on eBay")</f>
        <v>Find on eBay</v>
      </c>
    </row>
    <row r="15">
      <c r="A15" t="inlineStr">
        <is>
          <t xml:space="preserve">14</t>
        </is>
      </c>
      <c r="B15" t="inlineStr">
        <is>
          <t xml:space="preserve">Nazzan Zanetello</t>
        </is>
      </c>
      <c r="C15" t="inlineStr">
        <is>
          <t xml:space="preserve">Boston Red Sox</t>
        </is>
      </c>
      <c r="D15" t="inlineStr">
        <is>
          <t xml:space="preserve">Base</t>
        </is>
      </c>
      <c r="F15" t="str">
        <f>HYPERLINK("https://www.ebay.com/sch/i.html?_nkw=2023+Elite+Extra+Edition+Nazzan+Zanetello&amp;mkcid=1&amp;mkrid=711-53200-19255-0&amp;siteid=0&amp;campid=5339157451&amp;toolid=10001&amp;mkevt=1&amp;customid=checklist-xlsx","Find on eBay")</f>
        <v>Find on eBay</v>
      </c>
    </row>
    <row r="16">
      <c r="A16" t="inlineStr">
        <is>
          <t xml:space="preserve">15</t>
        </is>
      </c>
      <c r="B16" t="inlineStr">
        <is>
          <t xml:space="preserve">Aidan Miller</t>
        </is>
      </c>
      <c r="C16" t="inlineStr">
        <is>
          <t xml:space="preserve">Philadelphia Phillies</t>
        </is>
      </c>
      <c r="D16" t="inlineStr">
        <is>
          <t xml:space="preserve">Base</t>
        </is>
      </c>
      <c r="F16" t="str">
        <f>HYPERLINK("https://www.ebay.com/sch/i.html?_nkw=2023+Elite+Extra+Edition+Aidan+Miller&amp;mkcid=1&amp;mkrid=711-53200-19255-0&amp;siteid=0&amp;campid=5339157451&amp;toolid=10001&amp;mkevt=1&amp;customid=checklist-xlsx","Find on eBay")</f>
        <v>Find on eBay</v>
      </c>
    </row>
    <row r="17">
      <c r="A17" t="inlineStr">
        <is>
          <t xml:space="preserve">16</t>
        </is>
      </c>
      <c r="B17" t="inlineStr">
        <is>
          <t xml:space="preserve">Connor O'Halloran</t>
        </is>
      </c>
      <c r="C17" t="inlineStr">
        <is>
          <t xml:space="preserve">Toronto Blue Jays</t>
        </is>
      </c>
      <c r="D17" t="inlineStr">
        <is>
          <t xml:space="preserve">Base</t>
        </is>
      </c>
      <c r="F17" t="str">
        <f>HYPERLINK("https://www.ebay.com/sch/i.html?_nkw=2023+Elite+Extra+Edition+Connor+O%27Halloran&amp;mkcid=1&amp;mkrid=711-53200-19255-0&amp;siteid=0&amp;campid=5339157451&amp;toolid=10001&amp;mkevt=1&amp;customid=checklist-xlsx","Find on eBay")</f>
        <v>Find on eBay</v>
      </c>
    </row>
    <row r="18">
      <c r="A18" t="inlineStr">
        <is>
          <t xml:space="preserve">17</t>
        </is>
      </c>
      <c r="B18" t="inlineStr">
        <is>
          <t xml:space="preserve">Myles Naylor</t>
        </is>
      </c>
      <c r="C18" t="inlineStr">
        <is>
          <t xml:space="preserve">Oakland Athletics</t>
        </is>
      </c>
      <c r="D18" t="inlineStr">
        <is>
          <t xml:space="preserve">Base</t>
        </is>
      </c>
      <c r="F18" t="str">
        <f>HYPERLINK("https://www.ebay.com/sch/i.html?_nkw=2023+Elite+Extra+Edition+Myles+Naylor&amp;mkcid=1&amp;mkrid=711-53200-19255-0&amp;siteid=0&amp;campid=5339157451&amp;toolid=10001&amp;mkevt=1&amp;customid=checklist-xlsx","Find on eBay")</f>
        <v>Find on eBay</v>
      </c>
    </row>
    <row r="19">
      <c r="A19" t="inlineStr">
        <is>
          <t xml:space="preserve">18</t>
        </is>
      </c>
      <c r="B19" t="inlineStr">
        <is>
          <t xml:space="preserve">Carson Roccaforte</t>
        </is>
      </c>
      <c r="C19" t="inlineStr">
        <is>
          <t xml:space="preserve">Kansas City Royals</t>
        </is>
      </c>
      <c r="D19" t="inlineStr">
        <is>
          <t xml:space="preserve">Base</t>
        </is>
      </c>
      <c r="F19" t="str">
        <f>HYPERLINK("https://www.ebay.com/sch/i.html?_nkw=2023+Elite+Extra+Edition+Carson+Roccaforte&amp;mkcid=1&amp;mkrid=711-53200-19255-0&amp;siteid=0&amp;campid=5339157451&amp;toolid=10001&amp;mkevt=1&amp;customid=checklist-xlsx","Find on eBay")</f>
        <v>Find on eBay</v>
      </c>
    </row>
    <row r="20">
      <c r="A20" t="inlineStr">
        <is>
          <t xml:space="preserve">19</t>
        </is>
      </c>
      <c r="B20" t="inlineStr">
        <is>
          <t xml:space="preserve">Chase Jaworsky</t>
        </is>
      </c>
      <c r="C20" t="inlineStr">
        <is>
          <t xml:space="preserve">Houston Astros</t>
        </is>
      </c>
      <c r="D20" t="inlineStr">
        <is>
          <t xml:space="preserve">Base</t>
        </is>
      </c>
      <c r="F20" t="str">
        <f>HYPERLINK("https://www.ebay.com/sch/i.html?_nkw=2023+Elite+Extra+Edition+Chase+Jaworsky&amp;mkcid=1&amp;mkrid=711-53200-19255-0&amp;siteid=0&amp;campid=5339157451&amp;toolid=10001&amp;mkevt=1&amp;customid=checklist-xlsx","Find on eBay")</f>
        <v>Find on eBay</v>
      </c>
    </row>
    <row r="21">
      <c r="A21" t="inlineStr">
        <is>
          <t xml:space="preserve">20</t>
        </is>
      </c>
      <c r="B21" t="inlineStr">
        <is>
          <t xml:space="preserve">Ethan Pecko</t>
        </is>
      </c>
      <c r="C21" t="inlineStr">
        <is>
          <t xml:space="preserve">Houston Astros</t>
        </is>
      </c>
      <c r="D21" t="inlineStr">
        <is>
          <t xml:space="preserve">Base</t>
        </is>
      </c>
      <c r="F21" t="str">
        <f>HYPERLINK("https://www.ebay.com/sch/i.html?_nkw=2023+Elite+Extra+Edition+Ethan+Pecko&amp;mkcid=1&amp;mkrid=711-53200-19255-0&amp;siteid=0&amp;campid=5339157451&amp;toolid=10001&amp;mkevt=1&amp;customid=checklist-xlsx","Find on eBay")</f>
        <v>Find on eBay</v>
      </c>
    </row>
    <row r="22">
      <c r="A22" t="inlineStr">
        <is>
          <t xml:space="preserve">21</t>
        </is>
      </c>
      <c r="B22" t="inlineStr">
        <is>
          <t xml:space="preserve">Rhett Lowder</t>
        </is>
      </c>
      <c r="C22" t="inlineStr">
        <is>
          <t xml:space="preserve">Cincinnati Reds</t>
        </is>
      </c>
      <c r="D22" t="inlineStr">
        <is>
          <t xml:space="preserve">Base</t>
        </is>
      </c>
      <c r="F22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23">
      <c r="A23" t="inlineStr">
        <is>
          <t xml:space="preserve">22</t>
        </is>
      </c>
      <c r="B23" t="inlineStr">
        <is>
          <t xml:space="preserve">Jason Savacool</t>
        </is>
      </c>
      <c r="C23" t="inlineStr">
        <is>
          <t xml:space="preserve">St. Louis Cardinals</t>
        </is>
      </c>
      <c r="D23" t="inlineStr">
        <is>
          <t xml:space="preserve">Base</t>
        </is>
      </c>
      <c r="F23" t="str">
        <f>HYPERLINK("https://www.ebay.com/sch/i.html?_nkw=2023+Elite+Extra+Edition+Jason+Savacool&amp;mkcid=1&amp;mkrid=711-53200-19255-0&amp;siteid=0&amp;campid=5339157451&amp;toolid=10001&amp;mkevt=1&amp;customid=checklist-xlsx","Find on eBay")</f>
        <v>Find on eBay</v>
      </c>
    </row>
    <row r="24">
      <c r="A24" t="inlineStr">
        <is>
          <t xml:space="preserve">23</t>
        </is>
      </c>
      <c r="B24" t="inlineStr">
        <is>
          <t xml:space="preserve">Enrique Bradfield Jr.</t>
        </is>
      </c>
      <c r="C24" t="inlineStr">
        <is>
          <t xml:space="preserve">Baltimore Orioles</t>
        </is>
      </c>
      <c r="D24" t="inlineStr">
        <is>
          <t xml:space="preserve">Base</t>
        </is>
      </c>
      <c r="F24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25">
      <c r="A25" t="inlineStr">
        <is>
          <t xml:space="preserve">24</t>
        </is>
      </c>
      <c r="B25" t="inlineStr">
        <is>
          <t xml:space="preserve">Philip Abner</t>
        </is>
      </c>
      <c r="C25" t="inlineStr">
        <is>
          <t xml:space="preserve">Arizona Diamondbacks</t>
        </is>
      </c>
      <c r="D25" t="inlineStr">
        <is>
          <t xml:space="preserve">Base</t>
        </is>
      </c>
      <c r="F25" t="str">
        <f>HYPERLINK("https://www.ebay.com/sch/i.html?_nkw=2023+Elite+Extra+Edition+Philip+Abner&amp;mkcid=1&amp;mkrid=711-53200-19255-0&amp;siteid=0&amp;campid=5339157451&amp;toolid=10001&amp;mkevt=1&amp;customid=checklist-xlsx","Find on eBay")</f>
        <v>Find on eBay</v>
      </c>
    </row>
    <row r="26">
      <c r="A26" t="inlineStr">
        <is>
          <t xml:space="preserve">25</t>
        </is>
      </c>
      <c r="B26" t="inlineStr">
        <is>
          <t xml:space="preserve">Brice Matthews</t>
        </is>
      </c>
      <c r="C26" t="inlineStr">
        <is>
          <t xml:space="preserve">Houston Astros</t>
        </is>
      </c>
      <c r="D26" t="inlineStr">
        <is>
          <t xml:space="preserve">Base</t>
        </is>
      </c>
      <c r="F26" t="str">
        <f>HYPERLINK("https://www.ebay.com/sch/i.html?_nkw=2023+Elite+Extra+Edition+Brice+Matthews&amp;mkcid=1&amp;mkrid=711-53200-19255-0&amp;siteid=0&amp;campid=5339157451&amp;toolid=10001&amp;mkevt=1&amp;customid=checklist-xlsx","Find on eBay")</f>
        <v>Find on eBay</v>
      </c>
    </row>
    <row r="27">
      <c r="A27" t="inlineStr">
        <is>
          <t xml:space="preserve">26</t>
        </is>
      </c>
      <c r="B27" t="inlineStr">
        <is>
          <t xml:space="preserve">Colton Ledbetter</t>
        </is>
      </c>
      <c r="C27" t="inlineStr">
        <is>
          <t xml:space="preserve">Tampa Bay Rays</t>
        </is>
      </c>
      <c r="D27" t="inlineStr">
        <is>
          <t xml:space="preserve">Base</t>
        </is>
      </c>
      <c r="F27" t="str">
        <f>HYPERLINK("https://www.ebay.com/sch/i.html?_nkw=2023+Elite+Extra+Edition+Colton+Ledbetter&amp;mkcid=1&amp;mkrid=711-53200-19255-0&amp;siteid=0&amp;campid=5339157451&amp;toolid=10001&amp;mkevt=1&amp;customid=checklist-xlsx","Find on eBay")</f>
        <v>Find on eBay</v>
      </c>
    </row>
    <row r="28">
      <c r="A28" t="inlineStr">
        <is>
          <t xml:space="preserve">27</t>
        </is>
      </c>
      <c r="B28" t="inlineStr">
        <is>
          <t xml:space="preserve">Alberto Rios</t>
        </is>
      </c>
      <c r="C28" t="inlineStr">
        <is>
          <t xml:space="preserve">Los Angeles Angels</t>
        </is>
      </c>
      <c r="D28" t="inlineStr">
        <is>
          <t xml:space="preserve">Base</t>
        </is>
      </c>
      <c r="F28" t="str">
        <f>HYPERLINK("https://www.ebay.com/sch/i.html?_nkw=2023+Elite+Extra+Edition+Alberto+Rios&amp;mkcid=1&amp;mkrid=711-53200-19255-0&amp;siteid=0&amp;campid=5339157451&amp;toolid=10001&amp;mkevt=1&amp;customid=checklist-xlsx","Find on eBay")</f>
        <v>Find on eBay</v>
      </c>
    </row>
    <row r="29">
      <c r="A29" t="inlineStr">
        <is>
          <t xml:space="preserve">28</t>
        </is>
      </c>
      <c r="B29" t="inlineStr">
        <is>
          <t xml:space="preserve">Jaden Hamm</t>
        </is>
      </c>
      <c r="C29" t="inlineStr">
        <is>
          <t xml:space="preserve">Detroit Tigers</t>
        </is>
      </c>
      <c r="D29" t="inlineStr">
        <is>
          <t xml:space="preserve">Base</t>
        </is>
      </c>
      <c r="F29" t="str">
        <f>HYPERLINK("https://www.ebay.com/sch/i.html?_nkw=2023+Elite+Extra+Edition+Jaden+Hamm&amp;mkcid=1&amp;mkrid=711-53200-19255-0&amp;siteid=0&amp;campid=5339157451&amp;toolid=10001&amp;mkevt=1&amp;customid=checklist-xlsx","Find on eBay")</f>
        <v>Find on eBay</v>
      </c>
    </row>
    <row r="30">
      <c r="A30" t="inlineStr">
        <is>
          <t xml:space="preserve">29</t>
        </is>
      </c>
      <c r="B30" t="inlineStr">
        <is>
          <t xml:space="preserve">Cole Carrigg</t>
        </is>
      </c>
      <c r="C30" t="inlineStr">
        <is>
          <t xml:space="preserve">Colorado Rockies</t>
        </is>
      </c>
      <c r="D30" t="inlineStr">
        <is>
          <t xml:space="preserve">Base</t>
        </is>
      </c>
      <c r="F30" t="str">
        <f>HYPERLINK("https://www.ebay.com/sch/i.html?_nkw=2023+Elite+Extra+Edition+Cole+Carrigg&amp;mkcid=1&amp;mkrid=711-53200-19255-0&amp;siteid=0&amp;campid=5339157451&amp;toolid=10001&amp;mkevt=1&amp;customid=checklist-xlsx","Find on eBay")</f>
        <v>Find on eBay</v>
      </c>
    </row>
    <row r="31">
      <c r="A31" t="inlineStr">
        <is>
          <t xml:space="preserve">30</t>
        </is>
      </c>
      <c r="B31" t="inlineStr">
        <is>
          <t xml:space="preserve">Garrett Baumann</t>
        </is>
      </c>
      <c r="C31" t="inlineStr">
        <is>
          <t xml:space="preserve">Atlanta Braves</t>
        </is>
      </c>
      <c r="D31" t="inlineStr">
        <is>
          <t xml:space="preserve">Base</t>
        </is>
      </c>
      <c r="F31" t="str">
        <f>HYPERLINK("https://www.ebay.com/sch/i.html?_nkw=2023+Elite+Extra+Edition+Garrett+Baumann&amp;mkcid=1&amp;mkrid=711-53200-19255-0&amp;siteid=0&amp;campid=5339157451&amp;toolid=10001&amp;mkevt=1&amp;customid=checklist-xlsx","Find on eBay")</f>
        <v>Find on eBay</v>
      </c>
    </row>
    <row r="32">
      <c r="A32" t="inlineStr">
        <is>
          <t xml:space="preserve">31</t>
        </is>
      </c>
      <c r="B32" t="inlineStr">
        <is>
          <t xml:space="preserve">Blake Mitchell</t>
        </is>
      </c>
      <c r="C32" t="inlineStr">
        <is>
          <t xml:space="preserve">Kansas City Royals</t>
        </is>
      </c>
      <c r="D32" t="inlineStr">
        <is>
          <t xml:space="preserve">Base</t>
        </is>
      </c>
      <c r="F32" t="str">
        <f>HYPERLINK("https://www.ebay.com/sch/i.html?_nkw=2023+Elite+Extra+Edition+Blake+Mitchell&amp;mkcid=1&amp;mkrid=711-53200-19255-0&amp;siteid=0&amp;campid=5339157451&amp;toolid=10001&amp;mkevt=1&amp;customid=checklist-xlsx","Find on eBay")</f>
        <v>Find on eBay</v>
      </c>
    </row>
    <row r="33">
      <c r="A33" t="inlineStr">
        <is>
          <t xml:space="preserve">32</t>
        </is>
      </c>
      <c r="B33" t="inlineStr">
        <is>
          <t xml:space="preserve">Jason Woodward</t>
        </is>
      </c>
      <c r="C33" t="inlineStr">
        <is>
          <t xml:space="preserve">Milwaukee Brewers</t>
        </is>
      </c>
      <c r="D33" t="inlineStr">
        <is>
          <t xml:space="preserve">Base</t>
        </is>
      </c>
      <c r="F33" t="str">
        <f>HYPERLINK("https://www.ebay.com/sch/i.html?_nkw=2023+Elite+Extra+Edition+Jason+Woodward&amp;mkcid=1&amp;mkrid=711-53200-19255-0&amp;siteid=0&amp;campid=5339157451&amp;toolid=10001&amp;mkevt=1&amp;customid=checklist-xlsx","Find on eBay")</f>
        <v>Find on eBay</v>
      </c>
    </row>
    <row r="34">
      <c r="A34" t="inlineStr">
        <is>
          <t xml:space="preserve">33</t>
        </is>
      </c>
      <c r="B34" t="inlineStr">
        <is>
          <t xml:space="preserve">Brock Wilken</t>
        </is>
      </c>
      <c r="C34" t="inlineStr">
        <is>
          <t xml:space="preserve">Milwaukee Brewers</t>
        </is>
      </c>
      <c r="D34" t="inlineStr">
        <is>
          <t xml:space="preserve">Base</t>
        </is>
      </c>
      <c r="F34" t="str">
        <f>HYPERLINK("https://www.ebay.com/sch/i.html?_nkw=2023+Elite+Extra+Edition+Brock+Wilken&amp;mkcid=1&amp;mkrid=711-53200-19255-0&amp;siteid=0&amp;campid=5339157451&amp;toolid=10001&amp;mkevt=1&amp;customid=checklist-xlsx","Find on eBay")</f>
        <v>Find on eBay</v>
      </c>
    </row>
    <row r="35">
      <c r="A35" t="inlineStr">
        <is>
          <t xml:space="preserve">34</t>
        </is>
      </c>
      <c r="B35" t="inlineStr">
        <is>
          <t xml:space="preserve">Quinn Mathews</t>
        </is>
      </c>
      <c r="C35" t="inlineStr">
        <is>
          <t xml:space="preserve">St. Louis Cardinals</t>
        </is>
      </c>
      <c r="D35" t="inlineStr">
        <is>
          <t xml:space="preserve">Base</t>
        </is>
      </c>
      <c r="F35" t="str">
        <f>HYPERLINK("https://www.ebay.com/sch/i.html?_nkw=2023+Elite+Extra+Edition+Quinn+Mathews&amp;mkcid=1&amp;mkrid=711-53200-19255-0&amp;siteid=0&amp;campid=5339157451&amp;toolid=10001&amp;mkevt=1&amp;customid=checklist-xlsx","Find on eBay")</f>
        <v>Find on eBay</v>
      </c>
    </row>
    <row r="36">
      <c r="A36" t="inlineStr">
        <is>
          <t xml:space="preserve">35</t>
        </is>
      </c>
      <c r="B36" t="inlineStr">
        <is>
          <t xml:space="preserve">Jonny Farmelo</t>
        </is>
      </c>
      <c r="C36" t="inlineStr">
        <is>
          <t xml:space="preserve">Seattle Mariners</t>
        </is>
      </c>
      <c r="D36" t="inlineStr">
        <is>
          <t xml:space="preserve">Base</t>
        </is>
      </c>
      <c r="F36" t="str">
        <f>HYPERLINK("https://www.ebay.com/sch/i.html?_nkw=2023+Elite+Extra+Edition+Jonny+Farmelo&amp;mkcid=1&amp;mkrid=711-53200-19255-0&amp;siteid=0&amp;campid=5339157451&amp;toolid=10001&amp;mkevt=1&amp;customid=checklist-xlsx","Find on eBay")</f>
        <v>Find on eBay</v>
      </c>
    </row>
    <row r="37">
      <c r="A37" t="inlineStr">
        <is>
          <t xml:space="preserve">36</t>
        </is>
      </c>
      <c r="B37" t="inlineStr">
        <is>
          <t xml:space="preserve">Cole Foster</t>
        </is>
      </c>
      <c r="C37" t="inlineStr">
        <is>
          <t xml:space="preserve">San Francisco Giants</t>
        </is>
      </c>
      <c r="D37" t="inlineStr">
        <is>
          <t xml:space="preserve">Base</t>
        </is>
      </c>
      <c r="F37" t="str">
        <f>HYPERLINK("https://www.ebay.com/sch/i.html?_nkw=2023+Elite+Extra+Edition+Cole+Foster&amp;mkcid=1&amp;mkrid=711-53200-19255-0&amp;siteid=0&amp;campid=5339157451&amp;toolid=10001&amp;mkevt=1&amp;customid=checklist-xlsx","Find on eBay")</f>
        <v>Find on eBay</v>
      </c>
    </row>
    <row r="38">
      <c r="A38" t="inlineStr">
        <is>
          <t xml:space="preserve">37</t>
        </is>
      </c>
      <c r="B38" t="inlineStr">
        <is>
          <t xml:space="preserve">Austin Troesser</t>
        </is>
      </c>
      <c r="C38" t="inlineStr">
        <is>
          <t xml:space="preserve">New York Mets</t>
        </is>
      </c>
      <c r="D38" t="inlineStr">
        <is>
          <t xml:space="preserve">Base</t>
        </is>
      </c>
      <c r="F38" t="str">
        <f>HYPERLINK("https://www.ebay.com/sch/i.html?_nkw=2023+Elite+Extra+Edition+Austin+Troesser&amp;mkcid=1&amp;mkrid=711-53200-19255-0&amp;siteid=0&amp;campid=5339157451&amp;toolid=10001&amp;mkevt=1&amp;customid=checklist-xlsx","Find on eBay")</f>
        <v>Find on eBay</v>
      </c>
    </row>
    <row r="39">
      <c r="A39" t="inlineStr">
        <is>
          <t xml:space="preserve">38</t>
        </is>
      </c>
      <c r="B39" t="inlineStr">
        <is>
          <t xml:space="preserve">Cade Kuehler</t>
        </is>
      </c>
      <c r="C39" t="inlineStr">
        <is>
          <t xml:space="preserve">Atlanta Braves</t>
        </is>
      </c>
      <c r="D39" t="inlineStr">
        <is>
          <t xml:space="preserve">Base</t>
        </is>
      </c>
      <c r="F39" t="str">
        <f>HYPERLINK("https://www.ebay.com/sch/i.html?_nkw=2023+Elite+Extra+Edition+Cade+Kuehler&amp;mkcid=1&amp;mkrid=711-53200-19255-0&amp;siteid=0&amp;campid=5339157451&amp;toolid=10001&amp;mkevt=1&amp;customid=checklist-xlsx","Find on eBay")</f>
        <v>Find on eBay</v>
      </c>
    </row>
    <row r="40">
      <c r="A40" t="inlineStr">
        <is>
          <t xml:space="preserve">39</t>
        </is>
      </c>
      <c r="B40" t="inlineStr">
        <is>
          <t xml:space="preserve">Colin Houck</t>
        </is>
      </c>
      <c r="C40" t="inlineStr">
        <is>
          <t xml:space="preserve">New York Mets</t>
        </is>
      </c>
      <c r="D40" t="inlineStr">
        <is>
          <t xml:space="preserve">Base</t>
        </is>
      </c>
      <c r="F40" t="str">
        <f>HYPERLINK("https://www.ebay.com/sch/i.html?_nkw=2023+Elite+Extra+Edition+Colin+Houck&amp;mkcid=1&amp;mkrid=711-53200-19255-0&amp;siteid=0&amp;campid=5339157451&amp;toolid=10001&amp;mkevt=1&amp;customid=checklist-xlsx","Find on eBay")</f>
        <v>Find on eBay</v>
      </c>
    </row>
    <row r="41">
      <c r="A41" t="inlineStr">
        <is>
          <t xml:space="preserve">40</t>
        </is>
      </c>
      <c r="B41" t="inlineStr">
        <is>
          <t xml:space="preserve">George Klassen</t>
        </is>
      </c>
      <c r="C41" t="inlineStr">
        <is>
          <t xml:space="preserve">Philadelphia Phillies</t>
        </is>
      </c>
      <c r="D41" t="inlineStr">
        <is>
          <t xml:space="preserve">Base</t>
        </is>
      </c>
      <c r="F41" t="str">
        <f>HYPERLINK("https://www.ebay.com/sch/i.html?_nkw=2023+Elite+Extra+Edition+George+Klassen&amp;mkcid=1&amp;mkrid=711-53200-19255-0&amp;siteid=0&amp;campid=5339157451&amp;toolid=10001&amp;mkevt=1&amp;customid=checklist-xlsx","Find on eBay")</f>
        <v>Find on eBay</v>
      </c>
    </row>
    <row r="42">
      <c r="A42" t="inlineStr">
        <is>
          <t xml:space="preserve">41</t>
        </is>
      </c>
      <c r="B42" t="inlineStr">
        <is>
          <t xml:space="preserve">Chase Dollander</t>
        </is>
      </c>
      <c r="C42" t="inlineStr">
        <is>
          <t xml:space="preserve">Colorado Rockies</t>
        </is>
      </c>
      <c r="D42" t="inlineStr">
        <is>
          <t xml:space="preserve">Base</t>
        </is>
      </c>
      <c r="F42" t="str">
        <f>HYPERLINK("https://www.ebay.com/sch/i.html?_nkw=2023+Elite+Extra+Edition+Chase+Dollander&amp;mkcid=1&amp;mkrid=711-53200-19255-0&amp;siteid=0&amp;campid=5339157451&amp;toolid=10001&amp;mkevt=1&amp;customid=checklist-xlsx","Find on eBay")</f>
        <v>Find on eBay</v>
      </c>
    </row>
    <row r="43">
      <c r="A43" t="inlineStr">
        <is>
          <t xml:space="preserve">42</t>
        </is>
      </c>
      <c r="B43" t="inlineStr">
        <is>
          <t xml:space="preserve">Jay Beshears</t>
        </is>
      </c>
      <c r="C43" t="inlineStr">
        <is>
          <t xml:space="preserve">San Diego Padres</t>
        </is>
      </c>
      <c r="D43" t="inlineStr">
        <is>
          <t xml:space="preserve">Base</t>
        </is>
      </c>
      <c r="F43" t="str">
        <f>HYPERLINK("https://www.ebay.com/sch/i.html?_nkw=2023+Elite+Extra+Edition+Jay+Beshears&amp;mkcid=1&amp;mkrid=711-53200-19255-0&amp;siteid=0&amp;campid=5339157451&amp;toolid=10001&amp;mkevt=1&amp;customid=checklist-xlsx","Find on eBay")</f>
        <v>Find on eBay</v>
      </c>
    </row>
    <row r="44">
      <c r="A44" t="inlineStr">
        <is>
          <t xml:space="preserve">43</t>
        </is>
      </c>
      <c r="B44" t="inlineStr">
        <is>
          <t xml:space="preserve">Brayden Taylor</t>
        </is>
      </c>
      <c r="C44" t="inlineStr">
        <is>
          <t xml:space="preserve">Tampa Bay Rays</t>
        </is>
      </c>
      <c r="D44" t="inlineStr">
        <is>
          <t xml:space="preserve">Base</t>
        </is>
      </c>
      <c r="F44" t="str">
        <f>HYPERLINK("https://www.ebay.com/sch/i.html?_nkw=2023+Elite+Extra+Edition+Brayden+Taylor&amp;mkcid=1&amp;mkrid=711-53200-19255-0&amp;siteid=0&amp;campid=5339157451&amp;toolid=10001&amp;mkevt=1&amp;customid=checklist-xlsx","Find on eBay")</f>
        <v>Find on eBay</v>
      </c>
    </row>
    <row r="45">
      <c r="A45" t="inlineStr">
        <is>
          <t xml:space="preserve">44</t>
        </is>
      </c>
      <c r="B45" t="inlineStr">
        <is>
          <t xml:space="preserve">Sean Sullivan</t>
        </is>
      </c>
      <c r="C45" t="inlineStr">
        <is>
          <t xml:space="preserve">Colorado Rockies</t>
        </is>
      </c>
      <c r="D45" t="inlineStr">
        <is>
          <t xml:space="preserve">Base</t>
        </is>
      </c>
      <c r="F45" t="str">
        <f>HYPERLINK("https://www.ebay.com/sch/i.html?_nkw=2023+Elite+Extra+Edition+Sean+Sullivan&amp;mkcid=1&amp;mkrid=711-53200-19255-0&amp;siteid=0&amp;campid=5339157451&amp;toolid=10001&amp;mkevt=1&amp;customid=checklist-xlsx","Find on eBay")</f>
        <v>Find on eBay</v>
      </c>
    </row>
    <row r="46">
      <c r="A46" t="inlineStr">
        <is>
          <t xml:space="preserve">45</t>
        </is>
      </c>
      <c r="B46" t="inlineStr">
        <is>
          <t xml:space="preserve">Tai Peete</t>
        </is>
      </c>
      <c r="C46" t="inlineStr">
        <is>
          <t xml:space="preserve">Seattle Mariners</t>
        </is>
      </c>
      <c r="D46" t="inlineStr">
        <is>
          <t xml:space="preserve">Base</t>
        </is>
      </c>
      <c r="F46" t="str">
        <f>HYPERLINK("https://www.ebay.com/sch/i.html?_nkw=2023+Elite+Extra+Edition+Tai+Peete&amp;mkcid=1&amp;mkrid=711-53200-19255-0&amp;siteid=0&amp;campid=5339157451&amp;toolid=10001&amp;mkevt=1&amp;customid=checklist-xlsx","Find on eBay")</f>
        <v>Find on eBay</v>
      </c>
    </row>
    <row r="47">
      <c r="A47" t="inlineStr">
        <is>
          <t xml:space="preserve">46</t>
        </is>
      </c>
      <c r="B47" t="inlineStr">
        <is>
          <t xml:space="preserve">Gino Groover</t>
        </is>
      </c>
      <c r="C47" t="inlineStr">
        <is>
          <t xml:space="preserve">Arizona Diamondbacks</t>
        </is>
      </c>
      <c r="D47" t="inlineStr">
        <is>
          <t xml:space="preserve">Base</t>
        </is>
      </c>
      <c r="F47" t="str">
        <f>HYPERLINK("https://www.ebay.com/sch/i.html?_nkw=2023+Elite+Extra+Edition+Gino+Groover&amp;mkcid=1&amp;mkrid=711-53200-19255-0&amp;siteid=0&amp;campid=5339157451&amp;toolid=10001&amp;mkevt=1&amp;customid=checklist-xlsx","Find on eBay")</f>
        <v>Find on eBay</v>
      </c>
    </row>
    <row r="48">
      <c r="A48" t="inlineStr">
        <is>
          <t xml:space="preserve">47</t>
        </is>
      </c>
      <c r="B48" t="inlineStr">
        <is>
          <t xml:space="preserve">Brandon Winokur</t>
        </is>
      </c>
      <c r="C48" t="inlineStr">
        <is>
          <t xml:space="preserve">Minnesota Twins</t>
        </is>
      </c>
      <c r="D48" t="inlineStr">
        <is>
          <t xml:space="preserve">Base</t>
        </is>
      </c>
      <c r="F48" t="str">
        <f>HYPERLINK("https://www.ebay.com/sch/i.html?_nkw=2023+Elite+Extra+Edition+Brandon+Winokur&amp;mkcid=1&amp;mkrid=711-53200-19255-0&amp;siteid=0&amp;campid=5339157451&amp;toolid=10001&amp;mkevt=1&amp;customid=checklist-xlsx","Find on eBay")</f>
        <v>Find on eBay</v>
      </c>
    </row>
    <row r="49">
      <c r="A49" t="inlineStr">
        <is>
          <t xml:space="preserve">48</t>
        </is>
      </c>
      <c r="B49" t="inlineStr">
        <is>
          <t xml:space="preserve">Carlson Reed</t>
        </is>
      </c>
      <c r="C49" t="inlineStr">
        <is>
          <t xml:space="preserve">Pittsburgh Pirates</t>
        </is>
      </c>
      <c r="D49" t="inlineStr">
        <is>
          <t xml:space="preserve">Base</t>
        </is>
      </c>
      <c r="F49" t="str">
        <f>HYPERLINK("https://www.ebay.com/sch/i.html?_nkw=2023+Elite+Extra+Edition+Carlson+Reed&amp;mkcid=1&amp;mkrid=711-53200-19255-0&amp;siteid=0&amp;campid=5339157451&amp;toolid=10001&amp;mkevt=1&amp;customid=checklist-xlsx","Find on eBay")</f>
        <v>Find on eBay</v>
      </c>
    </row>
    <row r="50">
      <c r="A50" t="inlineStr">
        <is>
          <t xml:space="preserve">49</t>
        </is>
      </c>
      <c r="B50" t="inlineStr">
        <is>
          <t xml:space="preserve">Hurston Waldrep</t>
        </is>
      </c>
      <c r="C50" t="inlineStr">
        <is>
          <t xml:space="preserve">Atlanta Braves</t>
        </is>
      </c>
      <c r="D50" t="inlineStr">
        <is>
          <t xml:space="preserve">Base</t>
        </is>
      </c>
      <c r="F50" t="str">
        <f>HYPERLINK("https://www.ebay.com/sch/i.html?_nkw=2023+Elite+Extra+Edition+Hurston+Waldrep&amp;mkcid=1&amp;mkrid=711-53200-19255-0&amp;siteid=0&amp;campid=5339157451&amp;toolid=10001&amp;mkevt=1&amp;customid=checklist-xlsx","Find on eBay")</f>
        <v>Find on eBay</v>
      </c>
    </row>
    <row r="51">
      <c r="A51" t="inlineStr">
        <is>
          <t xml:space="preserve">50</t>
        </is>
      </c>
      <c r="B51" t="inlineStr">
        <is>
          <t xml:space="preserve">Hunter Furtado</t>
        </is>
      </c>
      <c r="C51" t="inlineStr">
        <is>
          <t xml:space="preserve">Pittsburgh Pirates</t>
        </is>
      </c>
      <c r="D51" t="inlineStr">
        <is>
          <t xml:space="preserve">Base</t>
        </is>
      </c>
      <c r="F51" t="str">
        <f>HYPERLINK("https://www.ebay.com/sch/i.html?_nkw=2023+Elite+Extra+Edition+Hunter+Furtado&amp;mkcid=1&amp;mkrid=711-53200-19255-0&amp;siteid=0&amp;campid=5339157451&amp;toolid=10001&amp;mkevt=1&amp;customid=checklist-xlsx","Find on eBay")</f>
        <v>Find on eBay</v>
      </c>
    </row>
    <row r="52">
      <c r="A52" t="inlineStr">
        <is>
          <t xml:space="preserve">51</t>
        </is>
      </c>
      <c r="B52" t="inlineStr">
        <is>
          <t xml:space="preserve">Noble Meyer</t>
        </is>
      </c>
      <c r="C52" t="inlineStr">
        <is>
          <t xml:space="preserve">Miami Marlins</t>
        </is>
      </c>
      <c r="D52" t="inlineStr">
        <is>
          <t xml:space="preserve">Base</t>
        </is>
      </c>
      <c r="F52" t="str">
        <f>HYPERLINK("https://www.ebay.com/sch/i.html?_nkw=2023+Elite+Extra+Edition+Noble+Meyer&amp;mkcid=1&amp;mkrid=711-53200-19255-0&amp;siteid=0&amp;campid=5339157451&amp;toolid=10001&amp;mkevt=1&amp;customid=checklist-xlsx","Find on eBay")</f>
        <v>Find on eBay</v>
      </c>
    </row>
    <row r="53">
      <c r="A53" t="inlineStr">
        <is>
          <t xml:space="preserve">52</t>
        </is>
      </c>
      <c r="B53" t="inlineStr">
        <is>
          <t xml:space="preserve">Justin Riemer</t>
        </is>
      </c>
      <c r="C53" t="inlineStr">
        <is>
          <t xml:space="preserve">Boston Red Sox</t>
        </is>
      </c>
      <c r="D53" t="inlineStr">
        <is>
          <t xml:space="preserve">Base</t>
        </is>
      </c>
      <c r="F53" t="str">
        <f>HYPERLINK("https://www.ebay.com/sch/i.html?_nkw=2023+Elite+Extra+Edition+Justin+Riemer&amp;mkcid=1&amp;mkrid=711-53200-19255-0&amp;siteid=0&amp;campid=5339157451&amp;toolid=10001&amp;mkevt=1&amp;customid=checklist-xlsx","Find on eBay")</f>
        <v>Find on eBay</v>
      </c>
    </row>
    <row r="54">
      <c r="A54" t="inlineStr">
        <is>
          <t xml:space="preserve">53</t>
        </is>
      </c>
      <c r="B54" t="inlineStr">
        <is>
          <t xml:space="preserve">Arjun Nimmala</t>
        </is>
      </c>
      <c r="C54" t="inlineStr">
        <is>
          <t xml:space="preserve">Toronto Blue Jays</t>
        </is>
      </c>
      <c r="D54" t="inlineStr">
        <is>
          <t xml:space="preserve">Base</t>
        </is>
      </c>
      <c r="F54" t="str">
        <f>HYPERLINK("https://www.ebay.com/sch/i.html?_nkw=2023+Elite+Extra+Edition+Arjun+Nimmala&amp;mkcid=1&amp;mkrid=711-53200-19255-0&amp;siteid=0&amp;campid=5339157451&amp;toolid=10001&amp;mkevt=1&amp;customid=checklist-xlsx","Find on eBay")</f>
        <v>Find on eBay</v>
      </c>
    </row>
    <row r="55">
      <c r="A55" t="inlineStr">
        <is>
          <t xml:space="preserve">54</t>
        </is>
      </c>
      <c r="B55" t="inlineStr">
        <is>
          <t xml:space="preserve">Spencer Nivens</t>
        </is>
      </c>
      <c r="C55" t="inlineStr">
        <is>
          <t xml:space="preserve">Kansas City Royals</t>
        </is>
      </c>
      <c r="D55" t="inlineStr">
        <is>
          <t xml:space="preserve">Base</t>
        </is>
      </c>
      <c r="F55" t="str">
        <f>HYPERLINK("https://www.ebay.com/sch/i.html?_nkw=2023+Elite+Extra+Edition+Spencer+Nivens&amp;mkcid=1&amp;mkrid=711-53200-19255-0&amp;siteid=0&amp;campid=5339157451&amp;toolid=10001&amp;mkevt=1&amp;customid=checklist-xlsx","Find on eBay")</f>
        <v>Find on eBay</v>
      </c>
    </row>
    <row r="56">
      <c r="A56" t="inlineStr">
        <is>
          <t xml:space="preserve">55</t>
        </is>
      </c>
      <c r="B56" t="inlineStr">
        <is>
          <t xml:space="preserve">Adrian Santana</t>
        </is>
      </c>
      <c r="C56" t="inlineStr">
        <is>
          <t xml:space="preserve">Tampa Bay Rays</t>
        </is>
      </c>
      <c r="D56" t="inlineStr">
        <is>
          <t xml:space="preserve">Base</t>
        </is>
      </c>
      <c r="F56" t="str">
        <f>HYPERLINK("https://www.ebay.com/sch/i.html?_nkw=2023+Elite+Extra+Edition+Adrian+Santana&amp;mkcid=1&amp;mkrid=711-53200-19255-0&amp;siteid=0&amp;campid=5339157451&amp;toolid=10001&amp;mkevt=1&amp;customid=checklist-xlsx","Find on eBay")</f>
        <v>Find on eBay</v>
      </c>
    </row>
    <row r="57">
      <c r="A57" t="inlineStr">
        <is>
          <t xml:space="preserve">56</t>
        </is>
      </c>
      <c r="B57" t="inlineStr">
        <is>
          <t xml:space="preserve">Mac Horvath</t>
        </is>
      </c>
      <c r="C57" t="inlineStr">
        <is>
          <t xml:space="preserve">Baltimore Orioles</t>
        </is>
      </c>
      <c r="D57" t="inlineStr">
        <is>
          <t xml:space="preserve">Base</t>
        </is>
      </c>
      <c r="F57" t="str">
        <f>HYPERLINK("https://www.ebay.com/sch/i.html?_nkw=2023+Elite+Extra+Edition+Mac+Horvath&amp;mkcid=1&amp;mkrid=711-53200-19255-0&amp;siteid=0&amp;campid=5339157451&amp;toolid=10001&amp;mkevt=1&amp;customid=checklist-xlsx","Find on eBay")</f>
        <v>Find on eBay</v>
      </c>
    </row>
    <row r="58">
      <c r="A58" t="inlineStr">
        <is>
          <t xml:space="preserve">57</t>
        </is>
      </c>
      <c r="B58" t="inlineStr">
        <is>
          <t xml:space="preserve">Brock Vradenburg</t>
        </is>
      </c>
      <c r="C58" t="inlineStr">
        <is>
          <t xml:space="preserve">Miami Marlins</t>
        </is>
      </c>
      <c r="D58" t="inlineStr">
        <is>
          <t xml:space="preserve">Base</t>
        </is>
      </c>
      <c r="F58" t="str">
        <f>HYPERLINK("https://www.ebay.com/sch/i.html?_nkw=2023+Elite+Extra+Edition+Brock+Vradenburg&amp;mkcid=1&amp;mkrid=711-53200-19255-0&amp;siteid=0&amp;campid=5339157451&amp;toolid=10001&amp;mkevt=1&amp;customid=checklist-xlsx","Find on eBay")</f>
        <v>Find on eBay</v>
      </c>
    </row>
    <row r="59">
      <c r="A59" t="inlineStr">
        <is>
          <t xml:space="preserve">58</t>
        </is>
      </c>
      <c r="B59" t="inlineStr">
        <is>
          <t xml:space="preserve">Grant Taylor</t>
        </is>
      </c>
      <c r="C59" t="inlineStr">
        <is>
          <t xml:space="preserve">Chicago White Sox</t>
        </is>
      </c>
      <c r="D59" t="inlineStr">
        <is>
          <t xml:space="preserve">Base</t>
        </is>
      </c>
      <c r="F59" t="str">
        <f>HYPERLINK("https://www.ebay.com/sch/i.html?_nkw=2023+Elite+Extra+Edition+Grant+Taylor&amp;mkcid=1&amp;mkrid=711-53200-19255-0&amp;siteid=0&amp;campid=5339157451&amp;toolid=10001&amp;mkevt=1&amp;customid=checklist-xlsx","Find on eBay")</f>
        <v>Find on eBay</v>
      </c>
    </row>
    <row r="60">
      <c r="A60" t="inlineStr">
        <is>
          <t xml:space="preserve">59</t>
        </is>
      </c>
      <c r="B60" t="inlineStr">
        <is>
          <t xml:space="preserve">Connor Burns</t>
        </is>
      </c>
      <c r="C60" t="inlineStr">
        <is>
          <t xml:space="preserve">Cincinnati Reds</t>
        </is>
      </c>
      <c r="D60" t="inlineStr">
        <is>
          <t xml:space="preserve">Base</t>
        </is>
      </c>
      <c r="F60" t="str">
        <f>HYPERLINK("https://www.ebay.com/sch/i.html?_nkw=2023+Elite+Extra+Edition+Connor+Burns&amp;mkcid=1&amp;mkrid=711-53200-19255-0&amp;siteid=0&amp;campid=5339157451&amp;toolid=10001&amp;mkevt=1&amp;customid=checklist-xlsx","Find on eBay")</f>
        <v>Find on eBay</v>
      </c>
    </row>
    <row r="61">
      <c r="A61" t="inlineStr">
        <is>
          <t xml:space="preserve">60</t>
        </is>
      </c>
      <c r="B61" t="inlineStr">
        <is>
          <t xml:space="preserve">Hunter Haas</t>
        </is>
      </c>
      <c r="C61" t="inlineStr">
        <is>
          <t xml:space="preserve">Tampa Bay Rays</t>
        </is>
      </c>
      <c r="D61" t="inlineStr">
        <is>
          <t xml:space="preserve">Base</t>
        </is>
      </c>
      <c r="F61" t="str">
        <f>HYPERLINK("https://www.ebay.com/sch/i.html?_nkw=2023+Elite+Extra+Edition+Hunter+Haas&amp;mkcid=1&amp;mkrid=711-53200-19255-0&amp;siteid=0&amp;campid=5339157451&amp;toolid=10001&amp;mkevt=1&amp;customid=checklist-xlsx","Find on eBay")</f>
        <v>Find on eBay</v>
      </c>
    </row>
    <row r="62">
      <c r="A62" t="inlineStr">
        <is>
          <t xml:space="preserve">61</t>
        </is>
      </c>
      <c r="B62" t="inlineStr">
        <is>
          <t xml:space="preserve">Nolan Schanuel</t>
        </is>
      </c>
      <c r="C62" t="inlineStr">
        <is>
          <t xml:space="preserve">Los Angeles Angels</t>
        </is>
      </c>
      <c r="D62" t="inlineStr">
        <is>
          <t xml:space="preserve">Base</t>
        </is>
      </c>
      <c r="F62" t="str">
        <f>HYPERLINK("https://www.ebay.com/sch/i.html?_nkw=2023+Elite+Extra+Edition+Nolan+Schanuel&amp;mkcid=1&amp;mkrid=711-53200-19255-0&amp;siteid=0&amp;campid=5339157451&amp;toolid=10001&amp;mkevt=1&amp;customid=checklist-xlsx","Find on eBay")</f>
        <v>Find on eBay</v>
      </c>
    </row>
    <row r="63">
      <c r="A63" t="inlineStr">
        <is>
          <t xml:space="preserve">62</t>
        </is>
      </c>
      <c r="B63" t="inlineStr">
        <is>
          <t xml:space="preserve">Kade Morris</t>
        </is>
      </c>
      <c r="C63" t="inlineStr">
        <is>
          <t xml:space="preserve">New York Mets</t>
        </is>
      </c>
      <c r="D63" t="inlineStr">
        <is>
          <t xml:space="preserve">Base</t>
        </is>
      </c>
      <c r="F63" t="str">
        <f>HYPERLINK("https://www.ebay.com/sch/i.html?_nkw=2023+Elite+Extra+Edition+Kade+Morris&amp;mkcid=1&amp;mkrid=711-53200-19255-0&amp;siteid=0&amp;campid=5339157451&amp;toolid=10001&amp;mkevt=1&amp;customid=checklist-xlsx","Find on eBay")</f>
        <v>Find on eBay</v>
      </c>
    </row>
    <row r="64">
      <c r="A64" t="inlineStr">
        <is>
          <t xml:space="preserve">63</t>
        </is>
      </c>
      <c r="B64" t="inlineStr">
        <is>
          <t xml:space="preserve">Chase Davis</t>
        </is>
      </c>
      <c r="C64" t="inlineStr">
        <is>
          <t xml:space="preserve">St. Louis Cardinals</t>
        </is>
      </c>
      <c r="D64" t="inlineStr">
        <is>
          <t xml:space="preserve">Base</t>
        </is>
      </c>
      <c r="F64" t="str">
        <f>HYPERLINK("https://www.ebay.com/sch/i.html?_nkw=2023+Elite+Extra+Edition+Chase+Davis&amp;mkcid=1&amp;mkrid=711-53200-19255-0&amp;siteid=0&amp;campid=5339157451&amp;toolid=10001&amp;mkevt=1&amp;customid=checklist-xlsx","Find on eBay")</f>
        <v>Find on eBay</v>
      </c>
    </row>
    <row r="65">
      <c r="A65" t="inlineStr">
        <is>
          <t xml:space="preserve">64</t>
        </is>
      </c>
      <c r="B65" t="inlineStr">
        <is>
          <t xml:space="preserve">Teddy McGraw</t>
        </is>
      </c>
      <c r="C65" t="inlineStr">
        <is>
          <t xml:space="preserve">Seattle Mariners</t>
        </is>
      </c>
      <c r="D65" t="inlineStr">
        <is>
          <t xml:space="preserve">Base</t>
        </is>
      </c>
      <c r="F65" t="str">
        <f>HYPERLINK("https://www.ebay.com/sch/i.html?_nkw=2023+Elite+Extra+Edition+Teddy+McGraw&amp;mkcid=1&amp;mkrid=711-53200-19255-0&amp;siteid=0&amp;campid=5339157451&amp;toolid=10001&amp;mkevt=1&amp;customid=checklist-xlsx","Find on eBay")</f>
        <v>Find on eBay</v>
      </c>
    </row>
    <row r="66">
      <c r="A66" t="inlineStr">
        <is>
          <t xml:space="preserve">65</t>
        </is>
      </c>
      <c r="B66" t="inlineStr">
        <is>
          <t xml:space="preserve">Josh Knoth</t>
        </is>
      </c>
      <c r="C66" t="inlineStr">
        <is>
          <t xml:space="preserve">Milwaukee Brewers</t>
        </is>
      </c>
      <c r="D66" t="inlineStr">
        <is>
          <t xml:space="preserve">Base</t>
        </is>
      </c>
      <c r="F66" t="str">
        <f>HYPERLINK("https://www.ebay.com/sch/i.html?_nkw=2023+Elite+Extra+Edition+Josh+Knoth&amp;mkcid=1&amp;mkrid=711-53200-19255-0&amp;siteid=0&amp;campid=5339157451&amp;toolid=10001&amp;mkevt=1&amp;customid=checklist-xlsx","Find on eBay")</f>
        <v>Find on eBay</v>
      </c>
    </row>
    <row r="67">
      <c r="A67" t="inlineStr">
        <is>
          <t xml:space="preserve">66</t>
        </is>
      </c>
      <c r="B67" t="inlineStr">
        <is>
          <t xml:space="preserve">Drue Hackenberg</t>
        </is>
      </c>
      <c r="C67" t="inlineStr">
        <is>
          <t xml:space="preserve">Atlanta Braves</t>
        </is>
      </c>
      <c r="D67" t="inlineStr">
        <is>
          <t xml:space="preserve">Base</t>
        </is>
      </c>
      <c r="F67" t="str">
        <f>HYPERLINK("https://www.ebay.com/sch/i.html?_nkw=2023+Elite+Extra+Edition+Drue+Hackenberg&amp;mkcid=1&amp;mkrid=711-53200-19255-0&amp;siteid=0&amp;campid=5339157451&amp;toolid=10001&amp;mkevt=1&amp;customid=checklist-xlsx","Find on eBay")</f>
        <v>Find on eBay</v>
      </c>
    </row>
    <row r="68">
      <c r="A68" t="inlineStr">
        <is>
          <t xml:space="preserve">67</t>
        </is>
      </c>
      <c r="B68" t="inlineStr">
        <is>
          <t xml:space="preserve">Brody Hopkins</t>
        </is>
      </c>
      <c r="C68" t="inlineStr">
        <is>
          <t xml:space="preserve">Seattle Mariners</t>
        </is>
      </c>
      <c r="D68" t="inlineStr">
        <is>
          <t xml:space="preserve">Base</t>
        </is>
      </c>
      <c r="F68" t="str">
        <f>HYPERLINK("https://www.ebay.com/sch/i.html?_nkw=2023+Elite+Extra+Edition+Brody+Hopkins&amp;mkcid=1&amp;mkrid=711-53200-19255-0&amp;siteid=0&amp;campid=5339157451&amp;toolid=10001&amp;mkevt=1&amp;customid=checklist-xlsx","Find on eBay")</f>
        <v>Find on eBay</v>
      </c>
    </row>
    <row r="69">
      <c r="A69" t="inlineStr">
        <is>
          <t xml:space="preserve">68</t>
        </is>
      </c>
      <c r="B69" t="inlineStr">
        <is>
          <t xml:space="preserve">Kendall George</t>
        </is>
      </c>
      <c r="C69" t="inlineStr">
        <is>
          <t xml:space="preserve">Los Angeles Dodgers</t>
        </is>
      </c>
      <c r="D69" t="inlineStr">
        <is>
          <t xml:space="preserve">Base</t>
        </is>
      </c>
      <c r="F69" t="str">
        <f>HYPERLINK("https://www.ebay.com/sch/i.html?_nkw=2023+Elite+Extra+Edition+Kendall+George&amp;mkcid=1&amp;mkrid=711-53200-19255-0&amp;siteid=0&amp;campid=5339157451&amp;toolid=10001&amp;mkevt=1&amp;customid=checklist-xlsx","Find on eBay")</f>
        <v>Find on eBay</v>
      </c>
    </row>
    <row r="70">
      <c r="A70" t="inlineStr">
        <is>
          <t xml:space="preserve">69</t>
        </is>
      </c>
      <c r="B70" t="inlineStr">
        <is>
          <t xml:space="preserve">Cooper Ingle</t>
        </is>
      </c>
      <c r="C70" t="inlineStr">
        <is>
          <t xml:space="preserve">Cleveland Guardians</t>
        </is>
      </c>
      <c r="D70" t="inlineStr">
        <is>
          <t xml:space="preserve">Base</t>
        </is>
      </c>
      <c r="F70" t="str">
        <f>HYPERLINK("https://www.ebay.com/sch/i.html?_nkw=2023+Elite+Extra+Edition+Cooper+Ingle&amp;mkcid=1&amp;mkrid=711-53200-19255-0&amp;siteid=0&amp;campid=5339157451&amp;toolid=10001&amp;mkevt=1&amp;customid=checklist-xlsx","Find on eBay")</f>
        <v>Find on eBay</v>
      </c>
    </row>
    <row r="71">
      <c r="A71" t="inlineStr">
        <is>
          <t xml:space="preserve">70</t>
        </is>
      </c>
      <c r="B71" t="inlineStr">
        <is>
          <t xml:space="preserve">Hunter Hollan</t>
        </is>
      </c>
      <c r="C71" t="inlineStr">
        <is>
          <t xml:space="preserve">Cincinnati Reds</t>
        </is>
      </c>
      <c r="D71" t="inlineStr">
        <is>
          <t xml:space="preserve">Base</t>
        </is>
      </c>
      <c r="F71" t="str">
        <f>HYPERLINK("https://www.ebay.com/sch/i.html?_nkw=2023+Elite+Extra+Edition+Hunter+Hollan&amp;mkcid=1&amp;mkrid=711-53200-19255-0&amp;siteid=0&amp;campid=5339157451&amp;toolid=10001&amp;mkevt=1&amp;customid=checklist-xlsx","Find on eBay")</f>
        <v>Find on eBay</v>
      </c>
    </row>
    <row r="72">
      <c r="A72" t="inlineStr">
        <is>
          <t xml:space="preserve">71</t>
        </is>
      </c>
      <c r="B72" t="inlineStr">
        <is>
          <t xml:space="preserve">Tommy Troy</t>
        </is>
      </c>
      <c r="C72" t="inlineStr">
        <is>
          <t xml:space="preserve">Arizona Diamondbacks</t>
        </is>
      </c>
      <c r="D72" t="inlineStr">
        <is>
          <t xml:space="preserve">Base</t>
        </is>
      </c>
      <c r="F72" t="str">
        <f>HYPERLINK("https://www.ebay.com/sch/i.html?_nkw=2023+Elite+Extra+Edition+Tommy+Troy&amp;mkcid=1&amp;mkrid=711-53200-19255-0&amp;siteid=0&amp;campid=5339157451&amp;toolid=10001&amp;mkevt=1&amp;customid=checklist-xlsx","Find on eBay")</f>
        <v>Find on eBay</v>
      </c>
    </row>
    <row r="73">
      <c r="A73" t="inlineStr">
        <is>
          <t xml:space="preserve">72</t>
        </is>
      </c>
      <c r="B73" t="inlineStr">
        <is>
          <t xml:space="preserve">Kyle Carr</t>
        </is>
      </c>
      <c r="C73" t="inlineStr">
        <is>
          <t xml:space="preserve">New York Yankees</t>
        </is>
      </c>
      <c r="D73" t="inlineStr">
        <is>
          <t xml:space="preserve">Base</t>
        </is>
      </c>
      <c r="F73" t="str">
        <f>HYPERLINK("https://www.ebay.com/sch/i.html?_nkw=2023+Elite+Extra+Edition+Kyle+Carr&amp;mkcid=1&amp;mkrid=711-53200-19255-0&amp;siteid=0&amp;campid=5339157451&amp;toolid=10001&amp;mkevt=1&amp;customid=checklist-xlsx","Find on eBay")</f>
        <v>Find on eBay</v>
      </c>
    </row>
    <row r="74">
      <c r="A74" t="inlineStr">
        <is>
          <t xml:space="preserve">73</t>
        </is>
      </c>
      <c r="B74" t="inlineStr">
        <is>
          <t xml:space="preserve">Colt Emerson</t>
        </is>
      </c>
      <c r="C74" t="inlineStr">
        <is>
          <t xml:space="preserve">Seattle Mariners</t>
        </is>
      </c>
      <c r="D74" t="inlineStr">
        <is>
          <t xml:space="preserve">Base</t>
        </is>
      </c>
      <c r="F74" t="str">
        <f>HYPERLINK("https://www.ebay.com/sch/i.html?_nkw=2023+Elite+Extra+Edition+Colt+Emerson&amp;mkcid=1&amp;mkrid=711-53200-19255-0&amp;siteid=0&amp;campid=5339157451&amp;toolid=10001&amp;mkevt=1&amp;customid=checklist-xlsx","Find on eBay")</f>
        <v>Find on eBay</v>
      </c>
    </row>
    <row r="75">
      <c r="A75" t="inlineStr">
        <is>
          <t xml:space="preserve">74</t>
        </is>
      </c>
      <c r="B75" t="inlineStr">
        <is>
          <t xml:space="preserve">Wyatt Crowell</t>
        </is>
      </c>
      <c r="C75" t="inlineStr">
        <is>
          <t xml:space="preserve">Los Angeles Dodgers</t>
        </is>
      </c>
      <c r="D75" t="inlineStr">
        <is>
          <t xml:space="preserve">Base</t>
        </is>
      </c>
      <c r="F75" t="str">
        <f>HYPERLINK("https://www.ebay.com/sch/i.html?_nkw=2023+Elite+Extra+Edition+Wyatt+Crowell&amp;mkcid=1&amp;mkrid=711-53200-19255-0&amp;siteid=0&amp;campid=5339157451&amp;toolid=10001&amp;mkevt=1&amp;customid=checklist-xlsx","Find on eBay")</f>
        <v>Find on eBay</v>
      </c>
    </row>
    <row r="76">
      <c r="A76" t="inlineStr">
        <is>
          <t xml:space="preserve">75</t>
        </is>
      </c>
      <c r="B76" t="inlineStr">
        <is>
          <t xml:space="preserve">Charlee Soto</t>
        </is>
      </c>
      <c r="C76" t="inlineStr">
        <is>
          <t xml:space="preserve">Minnesota Twins</t>
        </is>
      </c>
      <c r="D76" t="inlineStr">
        <is>
          <t xml:space="preserve">Base</t>
        </is>
      </c>
      <c r="F76" t="str">
        <f>HYPERLINK("https://www.ebay.com/sch/i.html?_nkw=2023+Elite+Extra+Edition+Charlee+Soto&amp;mkcid=1&amp;mkrid=711-53200-19255-0&amp;siteid=0&amp;campid=5339157451&amp;toolid=10001&amp;mkevt=1&amp;customid=checklist-xlsx","Find on eBay")</f>
        <v>Find on eBay</v>
      </c>
    </row>
    <row r="77">
      <c r="A77" t="inlineStr">
        <is>
          <t xml:space="preserve">76</t>
        </is>
      </c>
      <c r="B77" t="inlineStr">
        <is>
          <t xml:space="preserve">Leo De Vries</t>
        </is>
      </c>
      <c r="D77" t="inlineStr">
        <is>
          <t xml:space="preserve">Base</t>
        </is>
      </c>
      <c r="F77" t="str">
        <f>HYPERLINK("https://www.ebay.com/sch/i.html?_nkw=2023+Elite+Extra+Edition+Leo+De+Vries&amp;mkcid=1&amp;mkrid=711-53200-19255-0&amp;siteid=0&amp;campid=5339157451&amp;toolid=10001&amp;mkevt=1&amp;customid=checklist-xlsx","Find on eBay")</f>
        <v>Find on eBay</v>
      </c>
    </row>
    <row r="78">
      <c r="A78" t="inlineStr">
        <is>
          <t xml:space="preserve">77</t>
        </is>
      </c>
      <c r="B78" t="inlineStr">
        <is>
          <t xml:space="preserve">Jose Perdomo</t>
        </is>
      </c>
      <c r="D78" t="inlineStr">
        <is>
          <t xml:space="preserve">Base</t>
        </is>
      </c>
      <c r="F78" t="str">
        <f>HYPERLINK("https://www.ebay.com/sch/i.html?_nkw=2023+Elite+Extra+Edition+Jose+Perdomo&amp;mkcid=1&amp;mkrid=711-53200-19255-0&amp;siteid=0&amp;campid=5339157451&amp;toolid=10001&amp;mkevt=1&amp;customid=checklist-xlsx","Find on eBay")</f>
        <v>Find on eBay</v>
      </c>
    </row>
    <row r="79">
      <c r="A79" t="inlineStr">
        <is>
          <t xml:space="preserve">78</t>
        </is>
      </c>
      <c r="B79" t="inlineStr">
        <is>
          <t xml:space="preserve">Zach Levenson</t>
        </is>
      </c>
      <c r="C79" t="inlineStr">
        <is>
          <t xml:space="preserve">St. Louis Cardinals</t>
        </is>
      </c>
      <c r="D79" t="inlineStr">
        <is>
          <t xml:space="preserve">Base</t>
        </is>
      </c>
      <c r="F79" t="str">
        <f>HYPERLINK("https://www.ebay.com/sch/i.html?_nkw=2023+Elite+Extra+Edition+Zach+Levenson&amp;mkcid=1&amp;mkrid=711-53200-19255-0&amp;siteid=0&amp;campid=5339157451&amp;toolid=10001&amp;mkevt=1&amp;customid=checklist-xlsx","Find on eBay")</f>
        <v>Find on eBay</v>
      </c>
    </row>
    <row r="80">
      <c r="A80" t="inlineStr">
        <is>
          <t xml:space="preserve">79</t>
        </is>
      </c>
      <c r="B80" t="inlineStr">
        <is>
          <t xml:space="preserve">Eric Bitonti</t>
        </is>
      </c>
      <c r="C80" t="inlineStr">
        <is>
          <t xml:space="preserve">Milwaukee Brewers</t>
        </is>
      </c>
      <c r="D80" t="inlineStr">
        <is>
          <t xml:space="preserve">Base</t>
        </is>
      </c>
      <c r="F80" t="str">
        <f>HYPERLINK("https://www.ebay.com/sch/i.html?_nkw=2023+Elite+Extra+Edition+Eric+Bitonti&amp;mkcid=1&amp;mkrid=711-53200-19255-0&amp;siteid=0&amp;campid=5339157451&amp;toolid=10001&amp;mkevt=1&amp;customid=checklist-xlsx","Find on eBay")</f>
        <v>Find on eBay</v>
      </c>
    </row>
    <row r="81">
      <c r="A81" t="inlineStr">
        <is>
          <t xml:space="preserve">80</t>
        </is>
      </c>
      <c r="B81" t="inlineStr">
        <is>
          <t xml:space="preserve">Jack Hurley</t>
        </is>
      </c>
      <c r="C81" t="inlineStr">
        <is>
          <t xml:space="preserve">Arizona Diamondbacks</t>
        </is>
      </c>
      <c r="D81" t="inlineStr">
        <is>
          <t xml:space="preserve">Base</t>
        </is>
      </c>
      <c r="F81" t="str">
        <f>HYPERLINK("https://www.ebay.com/sch/i.html?_nkw=2023+Elite+Extra+Edition+Jack+Hurley&amp;mkcid=1&amp;mkrid=711-53200-19255-0&amp;siteid=0&amp;campid=5339157451&amp;toolid=10001&amp;mkevt=1&amp;customid=checklist-xlsx","Find on eBay")</f>
        <v>Find on eBay</v>
      </c>
    </row>
    <row r="82">
      <c r="A82" t="inlineStr">
        <is>
          <t xml:space="preserve">81</t>
        </is>
      </c>
      <c r="B82" t="inlineStr">
        <is>
          <t xml:space="preserve">Matt Shaw</t>
        </is>
      </c>
      <c r="C82" t="inlineStr">
        <is>
          <t xml:space="preserve">Chicago Cubs</t>
        </is>
      </c>
      <c r="D82" t="inlineStr">
        <is>
          <t xml:space="preserve">Base</t>
        </is>
      </c>
      <c r="F82" t="str">
        <f>HYPERLINK("https://www.ebay.com/sch/i.html?_nkw=2023+Elite+Extra+Edition+Matt+Shaw&amp;mkcid=1&amp;mkrid=711-53200-19255-0&amp;siteid=0&amp;campid=5339157451&amp;toolid=10001&amp;mkevt=1&amp;customid=checklist-xlsx","Find on eBay")</f>
        <v>Find on eBay</v>
      </c>
    </row>
    <row r="83">
      <c r="A83" t="inlineStr">
        <is>
          <t xml:space="preserve">82</t>
        </is>
      </c>
      <c r="B83" t="inlineStr">
        <is>
          <t xml:space="preserve">Luke Keaschall</t>
        </is>
      </c>
      <c r="C83" t="inlineStr">
        <is>
          <t xml:space="preserve">Minnesota Twins</t>
        </is>
      </c>
      <c r="D83" t="inlineStr">
        <is>
          <t xml:space="preserve">Base</t>
        </is>
      </c>
      <c r="F83" t="str">
        <f>HYPERLINK("https://www.ebay.com/sch/i.html?_nkw=2023+Elite+Extra+Edition+Luke+Keaschall&amp;mkcid=1&amp;mkrid=711-53200-19255-0&amp;siteid=0&amp;campid=5339157451&amp;toolid=10001&amp;mkevt=1&amp;customid=checklist-xlsx","Find on eBay")</f>
        <v>Find on eBay</v>
      </c>
    </row>
    <row r="84">
      <c r="A84" t="inlineStr">
        <is>
          <t xml:space="preserve">83</t>
        </is>
      </c>
      <c r="B84" t="inlineStr">
        <is>
          <t xml:space="preserve">Ralphy Velazquez</t>
        </is>
      </c>
      <c r="C84" t="inlineStr">
        <is>
          <t xml:space="preserve">Cleveland Guardians</t>
        </is>
      </c>
      <c r="D84" t="inlineStr">
        <is>
          <t xml:space="preserve">Base</t>
        </is>
      </c>
      <c r="F84" t="str">
        <f>HYPERLINK("https://www.ebay.com/sch/i.html?_nkw=2023+Elite+Extra+Edition+Ralphy+Velazquez&amp;mkcid=1&amp;mkrid=711-53200-19255-0&amp;siteid=0&amp;campid=5339157451&amp;toolid=10001&amp;mkevt=1&amp;customid=checklist-xlsx","Find on eBay")</f>
        <v>Find on eBay</v>
      </c>
    </row>
    <row r="85">
      <c r="A85" t="inlineStr">
        <is>
          <t xml:space="preserve">84</t>
        </is>
      </c>
      <c r="B85" t="inlineStr">
        <is>
          <t xml:space="preserve">Michael Carico</t>
        </is>
      </c>
      <c r="C85" t="inlineStr">
        <is>
          <t xml:space="preserve">Chicago Cubs</t>
        </is>
      </c>
      <c r="D85" t="inlineStr">
        <is>
          <t xml:space="preserve">Base</t>
        </is>
      </c>
      <c r="F85" t="str">
        <f>HYPERLINK("https://www.ebay.com/sch/i.html?_nkw=2023+Elite+Extra+Edition+Michael+Carico&amp;mkcid=1&amp;mkrid=711-53200-19255-0&amp;siteid=0&amp;campid=5339157451&amp;toolid=10001&amp;mkevt=1&amp;customid=checklist-xlsx","Find on eBay")</f>
        <v>Find on eBay</v>
      </c>
    </row>
    <row r="86">
      <c r="A86" t="inlineStr">
        <is>
          <t xml:space="preserve">85</t>
        </is>
      </c>
      <c r="B86" t="inlineStr">
        <is>
          <t xml:space="preserve">Thomas White</t>
        </is>
      </c>
      <c r="C86" t="inlineStr">
        <is>
          <t xml:space="preserve">Miami Marlins</t>
        </is>
      </c>
      <c r="D86" t="inlineStr">
        <is>
          <t xml:space="preserve">Base</t>
        </is>
      </c>
      <c r="F86" t="str">
        <f>HYPERLINK("https://www.ebay.com/sch/i.html?_nkw=2023+Elite+Extra+Edition+Thomas+White&amp;mkcid=1&amp;mkrid=711-53200-19255-0&amp;siteid=0&amp;campid=5339157451&amp;toolid=10001&amp;mkevt=1&amp;customid=checklist-xlsx","Find on eBay")</f>
        <v>Find on eBay</v>
      </c>
    </row>
    <row r="87">
      <c r="A87" t="inlineStr">
        <is>
          <t xml:space="preserve">86</t>
        </is>
      </c>
      <c r="B87" t="inlineStr">
        <is>
          <t xml:space="preserve">Antonio Anderson</t>
        </is>
      </c>
      <c r="C87" t="inlineStr">
        <is>
          <t xml:space="preserve">Boston Red Sox</t>
        </is>
      </c>
      <c r="D87" t="inlineStr">
        <is>
          <t xml:space="preserve">Base</t>
        </is>
      </c>
      <c r="F87" t="str">
        <f>HYPERLINK("https://www.ebay.com/sch/i.html?_nkw=2023+Elite+Extra+Edition+Antonio+Anderson&amp;mkcid=1&amp;mkrid=711-53200-19255-0&amp;siteid=0&amp;campid=5339157451&amp;toolid=10001&amp;mkevt=1&amp;customid=checklist-xlsx","Find on eBay")</f>
        <v>Find on eBay</v>
      </c>
    </row>
    <row r="88">
      <c r="A88" t="inlineStr">
        <is>
          <t xml:space="preserve">87</t>
        </is>
      </c>
      <c r="B88" t="inlineStr">
        <is>
          <t xml:space="preserve">Camden Minacci</t>
        </is>
      </c>
      <c r="C88" t="inlineStr">
        <is>
          <t xml:space="preserve">Los Angeles Angels</t>
        </is>
      </c>
      <c r="D88" t="inlineStr">
        <is>
          <t xml:space="preserve">Base</t>
        </is>
      </c>
      <c r="F88" t="str">
        <f>HYPERLINK("https://www.ebay.com/sch/i.html?_nkw=2023+Elite+Extra+Edition+Camden+Minacci&amp;mkcid=1&amp;mkrid=711-53200-19255-0&amp;siteid=0&amp;campid=5339157451&amp;toolid=10001&amp;mkevt=1&amp;customid=checklist-xlsx","Find on eBay")</f>
        <v>Find on eBay</v>
      </c>
    </row>
    <row r="89">
      <c r="A89" t="inlineStr">
        <is>
          <t xml:space="preserve">88</t>
        </is>
      </c>
      <c r="B89" t="inlineStr">
        <is>
          <t xml:space="preserve">Dillon Head</t>
        </is>
      </c>
      <c r="C89" t="inlineStr">
        <is>
          <t xml:space="preserve">San Diego Padres</t>
        </is>
      </c>
      <c r="D89" t="inlineStr">
        <is>
          <t xml:space="preserve">Base</t>
        </is>
      </c>
      <c r="F89" t="str">
        <f>HYPERLINK("https://www.ebay.com/sch/i.html?_nkw=2023+Elite+Extra+Edition+Dillon+Head&amp;mkcid=1&amp;mkrid=711-53200-19255-0&amp;siteid=0&amp;campid=5339157451&amp;toolid=10001&amp;mkevt=1&amp;customid=checklist-xlsx","Find on eBay")</f>
        <v>Find on eBay</v>
      </c>
    </row>
    <row r="90">
      <c r="A90" t="inlineStr">
        <is>
          <t xml:space="preserve">89</t>
        </is>
      </c>
      <c r="B90" t="inlineStr">
        <is>
          <t xml:space="preserve">Brady Smith</t>
        </is>
      </c>
      <c r="C90" t="inlineStr">
        <is>
          <t xml:space="preserve">Los Angeles Dodgers</t>
        </is>
      </c>
      <c r="D90" t="inlineStr">
        <is>
          <t xml:space="preserve">Base</t>
        </is>
      </c>
      <c r="F90" t="str">
        <f>HYPERLINK("https://www.ebay.com/sch/i.html?_nkw=2023+Elite+Extra+Edition+Brady+Smith&amp;mkcid=1&amp;mkrid=711-53200-19255-0&amp;siteid=0&amp;campid=5339157451&amp;toolid=10001&amp;mkevt=1&amp;customid=checklist-xlsx","Find on eBay")</f>
        <v>Find on eBay</v>
      </c>
    </row>
    <row r="91">
      <c r="A91" t="inlineStr">
        <is>
          <t xml:space="preserve">90</t>
        </is>
      </c>
      <c r="B91" t="inlineStr">
        <is>
          <t xml:space="preserve">Jack Wenninger</t>
        </is>
      </c>
      <c r="C91" t="inlineStr">
        <is>
          <t xml:space="preserve">New York Mets</t>
        </is>
      </c>
      <c r="D91" t="inlineStr">
        <is>
          <t xml:space="preserve">Base</t>
        </is>
      </c>
      <c r="F91" t="str">
        <f>HYPERLINK("https://www.ebay.com/sch/i.html?_nkw=2023+Elite+Extra+Edition+Jack+Wenninger&amp;mkcid=1&amp;mkrid=711-53200-19255-0&amp;siteid=0&amp;campid=5339157451&amp;toolid=10001&amp;mkevt=1&amp;customid=checklist-xlsx","Find on eBay")</f>
        <v>Find on eBay</v>
      </c>
    </row>
    <row r="92">
      <c r="A92" t="inlineStr">
        <is>
          <t xml:space="preserve">91</t>
        </is>
      </c>
      <c r="B92" t="inlineStr">
        <is>
          <t xml:space="preserve">Kyle Teel</t>
        </is>
      </c>
      <c r="C92" t="inlineStr">
        <is>
          <t xml:space="preserve">Boston Red Sox</t>
        </is>
      </c>
      <c r="D92" t="inlineStr">
        <is>
          <t xml:space="preserve">Base</t>
        </is>
      </c>
      <c r="F92" t="str">
        <f>HYPERLINK("https://www.ebay.com/sch/i.html?_nkw=2023+Elite+Extra+Edition+Kyle+Teel&amp;mkcid=1&amp;mkrid=711-53200-19255-0&amp;siteid=0&amp;campid=5339157451&amp;toolid=10001&amp;mkevt=1&amp;customid=checklist-xlsx","Find on eBay")</f>
        <v>Find on eBay</v>
      </c>
    </row>
    <row r="93">
      <c r="A93" t="inlineStr">
        <is>
          <t xml:space="preserve">92</t>
        </is>
      </c>
      <c r="B93" t="inlineStr">
        <is>
          <t xml:space="preserve">Victor Hurtado</t>
        </is>
      </c>
      <c r="D93" t="inlineStr">
        <is>
          <t xml:space="preserve">Base</t>
        </is>
      </c>
      <c r="F93" t="str">
        <f>HYPERLINK("https://www.ebay.com/sch/i.html?_nkw=2023+Elite+Extra+Edition+Victor+Hurtado&amp;mkcid=1&amp;mkrid=711-53200-19255-0&amp;siteid=0&amp;campid=5339157451&amp;toolid=10001&amp;mkevt=1&amp;customid=checklist-xlsx","Find on eBay")</f>
        <v>Find on eBay</v>
      </c>
    </row>
    <row r="94">
      <c r="A94" t="inlineStr">
        <is>
          <t xml:space="preserve">93</t>
        </is>
      </c>
      <c r="B94" t="inlineStr">
        <is>
          <t xml:space="preserve">AJ Ewing</t>
        </is>
      </c>
      <c r="C94" t="inlineStr">
        <is>
          <t xml:space="preserve">New York Mets</t>
        </is>
      </c>
      <c r="D94" t="inlineStr">
        <is>
          <t xml:space="preserve">Base</t>
        </is>
      </c>
      <c r="F94" t="str">
        <f>HYPERLINK("https://www.ebay.com/sch/i.html?_nkw=2023+Elite+Extra+Edition+AJ+Ewing&amp;mkcid=1&amp;mkrid=711-53200-19255-0&amp;siteid=0&amp;campid=5339157451&amp;toolid=10001&amp;mkevt=1&amp;customid=checklist-xlsx","Find on eBay")</f>
        <v>Find on eBay</v>
      </c>
    </row>
    <row r="95">
      <c r="A95" t="inlineStr">
        <is>
          <t xml:space="preserve">94</t>
        </is>
      </c>
      <c r="B95" t="inlineStr">
        <is>
          <t xml:space="preserve">Ethan O'Donnell</t>
        </is>
      </c>
      <c r="C95" t="inlineStr">
        <is>
          <t xml:space="preserve">Cincinnati Reds</t>
        </is>
      </c>
      <c r="D95" t="inlineStr">
        <is>
          <t xml:space="preserve">Base</t>
        </is>
      </c>
      <c r="F95" t="str">
        <f>HYPERLINK("https://www.ebay.com/sch/i.html?_nkw=2023+Elite+Extra+Edition+Ethan+O%27Donnell&amp;mkcid=1&amp;mkrid=711-53200-19255-0&amp;siteid=0&amp;campid=5339157451&amp;toolid=10001&amp;mkevt=1&amp;customid=checklist-xlsx","Find on eBay")</f>
        <v>Find on eBay</v>
      </c>
    </row>
    <row r="96">
      <c r="A96" t="inlineStr">
        <is>
          <t xml:space="preserve">95</t>
        </is>
      </c>
      <c r="B96" t="inlineStr">
        <is>
          <t xml:space="preserve">Alex Clemmey</t>
        </is>
      </c>
      <c r="C96" t="inlineStr">
        <is>
          <t xml:space="preserve">Cleveland Guardians</t>
        </is>
      </c>
      <c r="D96" t="inlineStr">
        <is>
          <t xml:space="preserve">Base</t>
        </is>
      </c>
      <c r="F96" t="str">
        <f>HYPERLINK("https://www.ebay.com/sch/i.html?_nkw=2023+Elite+Extra+Edition+Alex+Clemmey&amp;mkcid=1&amp;mkrid=711-53200-19255-0&amp;siteid=0&amp;campid=5339157451&amp;toolid=10001&amp;mkevt=1&amp;customid=checklist-xlsx","Find on eBay")</f>
        <v>Find on eBay</v>
      </c>
    </row>
    <row r="97">
      <c r="A97" t="inlineStr">
        <is>
          <t xml:space="preserve">96</t>
        </is>
      </c>
      <c r="B97" t="inlineStr">
        <is>
          <t xml:space="preserve">Garret Forrester</t>
        </is>
      </c>
      <c r="C97" t="inlineStr">
        <is>
          <t xml:space="preserve">Pittsburgh Pirates</t>
        </is>
      </c>
      <c r="D97" t="inlineStr">
        <is>
          <t xml:space="preserve">Base</t>
        </is>
      </c>
      <c r="F97" t="str">
        <f>HYPERLINK("https://www.ebay.com/sch/i.html?_nkw=2023+Elite+Extra+Edition+Garret+Forrester&amp;mkcid=1&amp;mkrid=711-53200-19255-0&amp;siteid=0&amp;campid=5339157451&amp;toolid=10001&amp;mkevt=1&amp;customid=checklist-xlsx","Find on eBay")</f>
        <v>Find on eBay</v>
      </c>
    </row>
    <row r="98">
      <c r="A98" t="inlineStr">
        <is>
          <t xml:space="preserve">97</t>
        </is>
      </c>
      <c r="B98" t="inlineStr">
        <is>
          <t xml:space="preserve">Andrew Pinckney</t>
        </is>
      </c>
      <c r="C98" t="inlineStr">
        <is>
          <t xml:space="preserve">Washington Nationals</t>
        </is>
      </c>
      <c r="D98" t="inlineStr">
        <is>
          <t xml:space="preserve">Base</t>
        </is>
      </c>
      <c r="F98" t="str">
        <f>HYPERLINK("https://www.ebay.com/sch/i.html?_nkw=2023+Elite+Extra+Edition+Andrew+Pinckney&amp;mkcid=1&amp;mkrid=711-53200-19255-0&amp;siteid=0&amp;campid=5339157451&amp;toolid=10001&amp;mkevt=1&amp;customid=checklist-xlsx","Find on eBay")</f>
        <v>Find on eBay</v>
      </c>
    </row>
    <row r="99">
      <c r="A99" t="inlineStr">
        <is>
          <t xml:space="preserve">98</t>
        </is>
      </c>
      <c r="B99" t="inlineStr">
        <is>
          <t xml:space="preserve">Aidan Smith</t>
        </is>
      </c>
      <c r="C99" t="inlineStr">
        <is>
          <t xml:space="preserve">Seattle Mariners</t>
        </is>
      </c>
      <c r="D99" t="inlineStr">
        <is>
          <t xml:space="preserve">Base</t>
        </is>
      </c>
      <c r="F99" t="str">
        <f>HYPERLINK("https://www.ebay.com/sch/i.html?_nkw=2023+Elite+Extra+Edition+Aidan+Smith&amp;mkcid=1&amp;mkrid=711-53200-19255-0&amp;siteid=0&amp;campid=5339157451&amp;toolid=10001&amp;mkevt=1&amp;customid=checklist-xlsx","Find on eBay")</f>
        <v>Find on eBay</v>
      </c>
    </row>
    <row r="100">
      <c r="A100" t="inlineStr">
        <is>
          <t xml:space="preserve">99</t>
        </is>
      </c>
      <c r="B100" t="inlineStr">
        <is>
          <t xml:space="preserve">Tre' Morgan</t>
        </is>
      </c>
      <c r="C100" t="inlineStr">
        <is>
          <t xml:space="preserve">Tampa Bay Rays</t>
        </is>
      </c>
      <c r="D100" t="inlineStr">
        <is>
          <t xml:space="preserve">Base</t>
        </is>
      </c>
      <c r="F100" t="str">
        <f>HYPERLINK("https://www.ebay.com/sch/i.html?_nkw=2023+Elite+Extra+Edition+Tre%27+Morgan&amp;mkcid=1&amp;mkrid=711-53200-19255-0&amp;siteid=0&amp;campid=5339157451&amp;toolid=10001&amp;mkevt=1&amp;customid=checklist-xlsx","Find on eBay")</f>
        <v>Find on eBay</v>
      </c>
    </row>
    <row r="101">
      <c r="A101" t="inlineStr">
        <is>
          <t xml:space="preserve">100</t>
        </is>
      </c>
      <c r="B101" t="inlineStr">
        <is>
          <t xml:space="preserve">Kevin McGonigle</t>
        </is>
      </c>
      <c r="C101" t="inlineStr">
        <is>
          <t xml:space="preserve">Detroit Tigers</t>
        </is>
      </c>
      <c r="D101" t="inlineStr">
        <is>
          <t xml:space="preserve">Base</t>
        </is>
      </c>
      <c r="F101" t="str">
        <f>HYPERLINK("https://www.ebay.com/sch/i.html?_nkw=2023+Elite+Extra+Edition+Kevin+McGonigle&amp;mkcid=1&amp;mkrid=711-53200-19255-0&amp;siteid=0&amp;campid=5339157451&amp;toolid=10001&amp;mkevt=1&amp;customid=checklist-xlsx","Find on eBay")</f>
        <v>Find on eBay</v>
      </c>
    </row>
    <row r="102">
      <c r="A102" t="inlineStr">
        <is>
          <t xml:space="preserve">101</t>
        </is>
      </c>
      <c r="B102" t="inlineStr">
        <is>
          <t xml:space="preserve">Travis Honeyman</t>
        </is>
      </c>
      <c r="C102" t="inlineStr">
        <is>
          <t xml:space="preserve">St. Louis Cardinals</t>
        </is>
      </c>
      <c r="D102" t="inlineStr">
        <is>
          <t xml:space="preserve">Base 2</t>
        </is>
      </c>
      <c r="F102" t="str">
        <f>HYPERLINK("https://www.ebay.com/sch/i.html?_nkw=2023+Elite+Extra+Edition+Travis+Honeyman&amp;mkcid=1&amp;mkrid=711-53200-19255-0&amp;siteid=0&amp;campid=5339157451&amp;toolid=10001&amp;mkevt=1&amp;customid=checklist-xlsx","Find on eBay")</f>
        <v>Find on eBay</v>
      </c>
    </row>
    <row r="103">
      <c r="A103" t="inlineStr">
        <is>
          <t xml:space="preserve">102</t>
        </is>
      </c>
      <c r="B103" t="inlineStr">
        <is>
          <t xml:space="preserve">Luke Shliger</t>
        </is>
      </c>
      <c r="C103" t="inlineStr">
        <is>
          <t xml:space="preserve">San Francisco Giants</t>
        </is>
      </c>
      <c r="D103" t="inlineStr">
        <is>
          <t xml:space="preserve">Base 2</t>
        </is>
      </c>
      <c r="F103" t="str">
        <f>HYPERLINK("https://www.ebay.com/sch/i.html?_nkw=2023+Elite+Extra+Edition+Luke+Shliger&amp;mkcid=1&amp;mkrid=711-53200-19255-0&amp;siteid=0&amp;campid=5339157451&amp;toolid=10001&amp;mkevt=1&amp;customid=checklist-xlsx","Find on eBay")</f>
        <v>Find on eBay</v>
      </c>
    </row>
    <row r="104">
      <c r="A104" t="inlineStr">
        <is>
          <t xml:space="preserve">103</t>
        </is>
      </c>
      <c r="B104" t="inlineStr">
        <is>
          <t xml:space="preserve">Braylin Morel</t>
        </is>
      </c>
      <c r="C104" t="inlineStr">
        <is>
          <t xml:space="preserve">Texas Rangers</t>
        </is>
      </c>
      <c r="D104" t="inlineStr">
        <is>
          <t xml:space="preserve">Base 2</t>
        </is>
      </c>
      <c r="F104" t="str">
        <f>HYPERLINK("https://www.ebay.com/sch/i.html?_nkw=2023+Elite+Extra+Edition+Braylin+Morel&amp;mkcid=1&amp;mkrid=711-53200-19255-0&amp;siteid=0&amp;campid=5339157451&amp;toolid=10001&amp;mkevt=1&amp;customid=checklist-xlsx","Find on eBay")</f>
        <v>Find on eBay</v>
      </c>
    </row>
    <row r="105">
      <c r="A105" t="inlineStr">
        <is>
          <t xml:space="preserve">104</t>
        </is>
      </c>
      <c r="B105" t="inlineStr">
        <is>
          <t xml:space="preserve">Jace Bohrofen</t>
        </is>
      </c>
      <c r="C105" t="inlineStr">
        <is>
          <t xml:space="preserve">Toronto Blue Jays</t>
        </is>
      </c>
      <c r="D105" t="inlineStr">
        <is>
          <t xml:space="preserve">Base 2</t>
        </is>
      </c>
      <c r="F105" t="str">
        <f>HYPERLINK("https://www.ebay.com/sch/i.html?_nkw=2023+Elite+Extra+Edition+Jace+Bohrofen&amp;mkcid=1&amp;mkrid=711-53200-19255-0&amp;siteid=0&amp;campid=5339157451&amp;toolid=10001&amp;mkevt=1&amp;customid=checklist-xlsx","Find on eBay")</f>
        <v>Find on eBay</v>
      </c>
    </row>
    <row r="106">
      <c r="A106" t="inlineStr">
        <is>
          <t xml:space="preserve">105</t>
        </is>
      </c>
      <c r="B106" t="inlineStr">
        <is>
          <t xml:space="preserve">Yandel Ricardo</t>
        </is>
      </c>
      <c r="C106" t="inlineStr">
        <is>
          <t xml:space="preserve">Kansas City Royals</t>
        </is>
      </c>
      <c r="D106" t="inlineStr">
        <is>
          <t xml:space="preserve">Base 2</t>
        </is>
      </c>
      <c r="F106" t="str">
        <f>HYPERLINK("https://www.ebay.com/sch/i.html?_nkw=2023+Elite+Extra+Edition+Yandel+Ricardo&amp;mkcid=1&amp;mkrid=711-53200-19255-0&amp;siteid=0&amp;campid=5339157451&amp;toolid=10001&amp;mkevt=1&amp;customid=checklist-xlsx","Find on eBay")</f>
        <v>Find on eBay</v>
      </c>
    </row>
    <row r="107">
      <c r="A107" t="inlineStr">
        <is>
          <t xml:space="preserve">106</t>
        </is>
      </c>
      <c r="B107" t="inlineStr">
        <is>
          <t xml:space="preserve">Max Anderson</t>
        </is>
      </c>
      <c r="C107" t="inlineStr">
        <is>
          <t xml:space="preserve">Detroit Tigers</t>
        </is>
      </c>
      <c r="D107" t="inlineStr">
        <is>
          <t xml:space="preserve">Base 2</t>
        </is>
      </c>
      <c r="F107" t="str">
        <f>HYPERLINK("https://www.ebay.com/sch/i.html?_nkw=2023+Elite+Extra+Edition+Max+Anderson&amp;mkcid=1&amp;mkrid=711-53200-19255-0&amp;siteid=0&amp;campid=5339157451&amp;toolid=10001&amp;mkevt=1&amp;customid=checklist-xlsx","Find on eBay")</f>
        <v>Find on eBay</v>
      </c>
    </row>
    <row r="108">
      <c r="A108" t="inlineStr">
        <is>
          <t xml:space="preserve">107</t>
        </is>
      </c>
      <c r="B108" t="inlineStr">
        <is>
          <t xml:space="preserve">Mitch Jebb</t>
        </is>
      </c>
      <c r="C108" t="inlineStr">
        <is>
          <t xml:space="preserve">Pittsburgh Pirates</t>
        </is>
      </c>
      <c r="D108" t="inlineStr">
        <is>
          <t xml:space="preserve">Base 2</t>
        </is>
      </c>
      <c r="F108" t="str">
        <f>HYPERLINK("https://www.ebay.com/sch/i.html?_nkw=2023+Elite+Extra+Edition+Mitch+Jebb&amp;mkcid=1&amp;mkrid=711-53200-19255-0&amp;siteid=0&amp;campid=5339157451&amp;toolid=10001&amp;mkevt=1&amp;customid=checklist-xlsx","Find on eBay")</f>
        <v>Find on eBay</v>
      </c>
    </row>
    <row r="109">
      <c r="A109" t="inlineStr">
        <is>
          <t xml:space="preserve">108</t>
        </is>
      </c>
      <c r="B109" t="inlineStr">
        <is>
          <t xml:space="preserve">Carson Rucker</t>
        </is>
      </c>
      <c r="C109" t="inlineStr">
        <is>
          <t xml:space="preserve">Detroit Tigers</t>
        </is>
      </c>
      <c r="D109" t="inlineStr">
        <is>
          <t xml:space="preserve">Base 2</t>
        </is>
      </c>
      <c r="F109" t="str">
        <f>HYPERLINK("https://www.ebay.com/sch/i.html?_nkw=2023+Elite+Extra+Edition+Carson+Rucker&amp;mkcid=1&amp;mkrid=711-53200-19255-0&amp;siteid=0&amp;campid=5339157451&amp;toolid=10001&amp;mkevt=1&amp;customid=checklist-xlsx","Find on eBay")</f>
        <v>Find on eBay</v>
      </c>
    </row>
    <row r="110">
      <c r="A110" t="inlineStr">
        <is>
          <t xml:space="preserve">109</t>
        </is>
      </c>
      <c r="B110" t="inlineStr">
        <is>
          <t xml:space="preserve">Sammy Stafura</t>
        </is>
      </c>
      <c r="C110" t="inlineStr">
        <is>
          <t xml:space="preserve">Cincinnati Reds</t>
        </is>
      </c>
      <c r="D110" t="inlineStr">
        <is>
          <t xml:space="preserve">Base 2</t>
        </is>
      </c>
      <c r="F110" t="str">
        <f>HYPERLINK("https://www.ebay.com/sch/i.html?_nkw=2023+Elite+Extra+Edition+Sammy+Stafura&amp;mkcid=1&amp;mkrid=711-53200-19255-0&amp;siteid=0&amp;campid=5339157451&amp;toolid=10001&amp;mkevt=1&amp;customid=checklist-xlsx","Find on eBay")</f>
        <v>Find on eBay</v>
      </c>
    </row>
    <row r="111">
      <c r="A111" t="inlineStr">
        <is>
          <t xml:space="preserve">110</t>
        </is>
      </c>
      <c r="B111" t="inlineStr">
        <is>
          <t xml:space="preserve">Andres Chaparro</t>
        </is>
      </c>
      <c r="C111" t="inlineStr">
        <is>
          <t xml:space="preserve">New York Yankees</t>
        </is>
      </c>
      <c r="D111" t="inlineStr">
        <is>
          <t xml:space="preserve">Base 2</t>
        </is>
      </c>
      <c r="F111" t="str">
        <f>HYPERLINK("https://www.ebay.com/sch/i.html?_nkw=2023+Elite+Extra+Edition+Andres+Chaparro&amp;mkcid=1&amp;mkrid=711-53200-19255-0&amp;siteid=0&amp;campid=5339157451&amp;toolid=10001&amp;mkevt=1&amp;customid=checklist-xlsx","Find on eBay")</f>
        <v>Find on eBay</v>
      </c>
    </row>
    <row r="112">
      <c r="A112" t="inlineStr">
        <is>
          <t xml:space="preserve">111</t>
        </is>
      </c>
      <c r="B112" t="inlineStr">
        <is>
          <t xml:space="preserve">Walker Martin</t>
        </is>
      </c>
      <c r="C112" t="inlineStr">
        <is>
          <t xml:space="preserve">San Francisco Giants</t>
        </is>
      </c>
      <c r="D112" t="inlineStr">
        <is>
          <t xml:space="preserve">Base 2</t>
        </is>
      </c>
      <c r="F112" t="str">
        <f>HYPERLINK("https://www.ebay.com/sch/i.html?_nkw=2023+Elite+Extra+Edition+Walker+Martin&amp;mkcid=1&amp;mkrid=711-53200-19255-0&amp;siteid=0&amp;campid=5339157451&amp;toolid=10001&amp;mkevt=1&amp;customid=checklist-xlsx","Find on eBay")</f>
        <v>Find on eBay</v>
      </c>
    </row>
    <row r="113">
      <c r="A113" t="inlineStr">
        <is>
          <t xml:space="preserve">112</t>
        </is>
      </c>
      <c r="B113" t="inlineStr">
        <is>
          <t xml:space="preserve">Dylan Questad</t>
        </is>
      </c>
      <c r="C113" t="inlineStr">
        <is>
          <t xml:space="preserve">Minnesota Twins</t>
        </is>
      </c>
      <c r="D113" t="inlineStr">
        <is>
          <t xml:space="preserve">Base 2</t>
        </is>
      </c>
      <c r="F113" t="str">
        <f>HYPERLINK("https://www.ebay.com/sch/i.html?_nkw=2023+Elite+Extra+Edition+Dylan+Questad&amp;mkcid=1&amp;mkrid=711-53200-19255-0&amp;siteid=0&amp;campid=5339157451&amp;toolid=10001&amp;mkevt=1&amp;customid=checklist-xlsx","Find on eBay")</f>
        <v>Find on eBay</v>
      </c>
    </row>
    <row r="114">
      <c r="A114" t="inlineStr">
        <is>
          <t xml:space="preserve">113</t>
        </is>
      </c>
      <c r="B114" t="inlineStr">
        <is>
          <t xml:space="preserve">Felnin Celesten</t>
        </is>
      </c>
      <c r="C114" t="inlineStr">
        <is>
          <t xml:space="preserve">Seattle Mariners</t>
        </is>
      </c>
      <c r="D114" t="inlineStr">
        <is>
          <t xml:space="preserve">Base 2</t>
        </is>
      </c>
      <c r="F114" t="str">
        <f>HYPERLINK("https://www.ebay.com/sch/i.html?_nkw=2023+Elite+Extra+Edition+Felnin+Celesten&amp;mkcid=1&amp;mkrid=711-53200-19255-0&amp;siteid=0&amp;campid=5339157451&amp;toolid=10001&amp;mkevt=1&amp;customid=checklist-xlsx","Find on eBay")</f>
        <v>Find on eBay</v>
      </c>
    </row>
    <row r="115">
      <c r="A115" t="inlineStr">
        <is>
          <t xml:space="preserve">114</t>
        </is>
      </c>
      <c r="B115" t="inlineStr">
        <is>
          <t xml:space="preserve">Jake Cunningham</t>
        </is>
      </c>
      <c r="C115" t="inlineStr">
        <is>
          <t xml:space="preserve">Baltimore Orioles</t>
        </is>
      </c>
      <c r="D115" t="inlineStr">
        <is>
          <t xml:space="preserve">Base 2</t>
        </is>
      </c>
      <c r="F115" t="str">
        <f>HYPERLINK("https://www.ebay.com/sch/i.html?_nkw=2023+Elite+Extra+Edition+Jake+Cunningham&amp;mkcid=1&amp;mkrid=711-53200-19255-0&amp;siteid=0&amp;campid=5339157451&amp;toolid=10001&amp;mkevt=1&amp;customid=checklist-xlsx","Find on eBay")</f>
        <v>Find on eBay</v>
      </c>
    </row>
    <row r="116">
      <c r="A116" t="inlineStr">
        <is>
          <t xml:space="preserve">115</t>
        </is>
      </c>
      <c r="B116" t="inlineStr">
        <is>
          <t xml:space="preserve">Yeiner Fernandez</t>
        </is>
      </c>
      <c r="C116" t="inlineStr">
        <is>
          <t xml:space="preserve">Los Angeles Dodgers</t>
        </is>
      </c>
      <c r="D116" t="inlineStr">
        <is>
          <t xml:space="preserve">Base 2</t>
        </is>
      </c>
      <c r="F116" t="str">
        <f>HYPERLINK("https://www.ebay.com/sch/i.html?_nkw=2023+Elite+Extra+Edition+Yeiner+Fernandez&amp;mkcid=1&amp;mkrid=711-53200-19255-0&amp;siteid=0&amp;campid=5339157451&amp;toolid=10001&amp;mkevt=1&amp;customid=checklist-xlsx","Find on eBay")</f>
        <v>Find on eBay</v>
      </c>
    </row>
    <row r="117">
      <c r="A117" t="inlineStr">
        <is>
          <t xml:space="preserve">116</t>
        </is>
      </c>
      <c r="B117" t="inlineStr">
        <is>
          <t xml:space="preserve">Mike Boeve</t>
        </is>
      </c>
      <c r="C117" t="inlineStr">
        <is>
          <t xml:space="preserve">Milwaukee Brewers</t>
        </is>
      </c>
      <c r="D117" t="inlineStr">
        <is>
          <t xml:space="preserve">Base 2</t>
        </is>
      </c>
      <c r="F117" t="str">
        <f>HYPERLINK("https://www.ebay.com/sch/i.html?_nkw=2023+Elite+Extra+Edition+Mike+Boeve&amp;mkcid=1&amp;mkrid=711-53200-19255-0&amp;siteid=0&amp;campid=5339157451&amp;toolid=10001&amp;mkevt=1&amp;customid=checklist-xlsx","Find on eBay")</f>
        <v>Find on eBay</v>
      </c>
    </row>
    <row r="118">
      <c r="A118" t="inlineStr">
        <is>
          <t xml:space="preserve">117</t>
        </is>
      </c>
      <c r="B118" t="inlineStr">
        <is>
          <t xml:space="preserve">Nathan Dettmer</t>
        </is>
      </c>
      <c r="C118" t="inlineStr">
        <is>
          <t xml:space="preserve">Oakland Athletics</t>
        </is>
      </c>
      <c r="D118" t="inlineStr">
        <is>
          <t xml:space="preserve">Base 2</t>
        </is>
      </c>
      <c r="F118" t="str">
        <f>HYPERLINK("https://www.ebay.com/sch/i.html?_nkw=2023+Elite+Extra+Edition+Nathan+Dettmer&amp;mkcid=1&amp;mkrid=711-53200-19255-0&amp;siteid=0&amp;campid=5339157451&amp;toolid=10001&amp;mkevt=1&amp;customid=checklist-xlsx","Find on eBay")</f>
        <v>Find on eBay</v>
      </c>
    </row>
    <row r="119">
      <c r="A119" t="inlineStr">
        <is>
          <t xml:space="preserve">118</t>
        </is>
      </c>
      <c r="B119" t="inlineStr">
        <is>
          <t xml:space="preserve">Luis Baez (OF)</t>
        </is>
      </c>
      <c r="C119" t="inlineStr">
        <is>
          <t xml:space="preserve">Houston Astros</t>
        </is>
      </c>
      <c r="D119" t="inlineStr">
        <is>
          <t xml:space="preserve">Base 2</t>
        </is>
      </c>
      <c r="F119" t="str">
        <f>HYPERLINK("https://www.ebay.com/sch/i.html?_nkw=2023+Elite+Extra+Edition+Luis+Baez+%28OF%29&amp;mkcid=1&amp;mkrid=711-53200-19255-0&amp;siteid=0&amp;campid=5339157451&amp;toolid=10001&amp;mkevt=1&amp;customid=checklist-xlsx","Find on eBay")</f>
        <v>Find on eBay</v>
      </c>
    </row>
    <row r="120">
      <c r="A120" t="inlineStr">
        <is>
          <t xml:space="preserve">119</t>
        </is>
      </c>
      <c r="B120" t="inlineStr">
        <is>
          <t xml:space="preserve">Tanner Hall</t>
        </is>
      </c>
      <c r="C120" t="inlineStr">
        <is>
          <t xml:space="preserve">Minnesota Twins</t>
        </is>
      </c>
      <c r="D120" t="inlineStr">
        <is>
          <t xml:space="preserve">Base 2</t>
        </is>
      </c>
      <c r="F120" t="str">
        <f>HYPERLINK("https://www.ebay.com/sch/i.html?_nkw=2023+Elite+Extra+Edition+Tanner+Hall&amp;mkcid=1&amp;mkrid=711-53200-19255-0&amp;siteid=0&amp;campid=5339157451&amp;toolid=10001&amp;mkevt=1&amp;customid=checklist-xlsx","Find on eBay")</f>
        <v>Find on eBay</v>
      </c>
    </row>
    <row r="121">
      <c r="A121" t="inlineStr">
        <is>
          <t xml:space="preserve">120</t>
        </is>
      </c>
      <c r="B121" t="inlineStr">
        <is>
          <t xml:space="preserve">Yu-Min Lin</t>
        </is>
      </c>
      <c r="C121" t="inlineStr">
        <is>
          <t xml:space="preserve">Arizona Diamondbacks</t>
        </is>
      </c>
      <c r="D121" t="inlineStr">
        <is>
          <t xml:space="preserve">Base 2</t>
        </is>
      </c>
      <c r="F121" t="str">
        <f>HYPERLINK("https://www.ebay.com/sch/i.html?_nkw=2023+Elite+Extra+Edition+Yu-Min+Lin&amp;mkcid=1&amp;mkrid=711-53200-19255-0&amp;siteid=0&amp;campid=5339157451&amp;toolid=10001&amp;mkevt=1&amp;customid=checklist-xlsx","Find on eBay")</f>
        <v>Find on eBay</v>
      </c>
    </row>
    <row r="122">
      <c r="A122" t="inlineStr">
        <is>
          <t xml:space="preserve">121</t>
        </is>
      </c>
      <c r="B122" t="inlineStr">
        <is>
          <t xml:space="preserve">Olivia Pichardo</t>
        </is>
      </c>
      <c r="C122" t="inlineStr">
        <is>
          <t xml:space="preserve">Brown University Bears</t>
        </is>
      </c>
      <c r="D122" t="inlineStr">
        <is>
          <t xml:space="preserve">Base 2</t>
        </is>
      </c>
      <c r="F122" t="str">
        <f>HYPERLINK("https://www.ebay.com/sch/i.html?_nkw=2023+Elite+Extra+Edition+Olivia+Pichardo&amp;mkcid=1&amp;mkrid=711-53200-19255-0&amp;siteid=0&amp;campid=5339157451&amp;toolid=10001&amp;mkevt=1&amp;customid=checklist-xlsx","Find on eBay")</f>
        <v>Find on eBay</v>
      </c>
    </row>
    <row r="123">
      <c r="A123" t="inlineStr">
        <is>
          <t xml:space="preserve">122</t>
        </is>
      </c>
      <c r="B123" t="inlineStr">
        <is>
          <t xml:space="preserve">Homer Bush Jr.</t>
        </is>
      </c>
      <c r="C123" t="inlineStr">
        <is>
          <t xml:space="preserve">San Diego Padres</t>
        </is>
      </c>
      <c r="D123" t="inlineStr">
        <is>
          <t xml:space="preserve">Base 2</t>
        </is>
      </c>
      <c r="F123" t="str">
        <f>HYPERLINK("https://www.ebay.com/sch/i.html?_nkw=2023+Elite+Extra+Edition+Homer+Bush+Jr.&amp;mkcid=1&amp;mkrid=711-53200-19255-0&amp;siteid=0&amp;campid=5339157451&amp;toolid=10001&amp;mkevt=1&amp;customid=checklist-xlsx","Find on eBay")</f>
        <v>Find on eBay</v>
      </c>
    </row>
    <row r="124">
      <c r="A124" t="inlineStr">
        <is>
          <t xml:space="preserve">123</t>
        </is>
      </c>
      <c r="B124" t="inlineStr">
        <is>
          <t xml:space="preserve">Moises Ballesteros</t>
        </is>
      </c>
      <c r="C124" t="inlineStr">
        <is>
          <t xml:space="preserve">Chicago Cubs</t>
        </is>
      </c>
      <c r="D124" t="inlineStr">
        <is>
          <t xml:space="preserve">Base 2</t>
        </is>
      </c>
      <c r="F124" t="str">
        <f>HYPERLINK("https://www.ebay.com/sch/i.html?_nkw=2023+Elite+Extra+Edition+Moises+Ballesteros&amp;mkcid=1&amp;mkrid=711-53200-19255-0&amp;siteid=0&amp;campid=5339157451&amp;toolid=10001&amp;mkevt=1&amp;customid=checklist-xlsx","Find on eBay")</f>
        <v>Find on eBay</v>
      </c>
    </row>
    <row r="125">
      <c r="A125" t="inlineStr">
        <is>
          <t xml:space="preserve">124</t>
        </is>
      </c>
      <c r="B125" t="inlineStr">
        <is>
          <t xml:space="preserve">Joe Vetrano</t>
        </is>
      </c>
      <c r="C125" t="inlineStr">
        <is>
          <t xml:space="preserve">Los Angeles Dodgers</t>
        </is>
      </c>
      <c r="D125" t="inlineStr">
        <is>
          <t xml:space="preserve">Base 2</t>
        </is>
      </c>
      <c r="F125" t="str">
        <f>HYPERLINK("https://www.ebay.com/sch/i.html?_nkw=2023+Elite+Extra+Edition+Joe+Vetrano&amp;mkcid=1&amp;mkrid=711-53200-19255-0&amp;siteid=0&amp;campid=5339157451&amp;toolid=10001&amp;mkevt=1&amp;customid=checklist-xlsx","Find on eBay")</f>
        <v>Find on eBay</v>
      </c>
    </row>
    <row r="126">
      <c r="A126" t="inlineStr">
        <is>
          <t xml:space="preserve">125</t>
        </is>
      </c>
      <c r="B126" t="inlineStr">
        <is>
          <t xml:space="preserve">Alonzo Tredwell</t>
        </is>
      </c>
      <c r="C126" t="inlineStr">
        <is>
          <t xml:space="preserve">Houston Astros</t>
        </is>
      </c>
      <c r="D126" t="inlineStr">
        <is>
          <t xml:space="preserve">Base 2</t>
        </is>
      </c>
      <c r="F126" t="str">
        <f>HYPERLINK("https://www.ebay.com/sch/i.html?_nkw=2023+Elite+Extra+Edition+Alonzo+Tredwell&amp;mkcid=1&amp;mkrid=711-53200-19255-0&amp;siteid=0&amp;campid=5339157451&amp;toolid=10001&amp;mkevt=1&amp;customid=checklist-xlsx","Find on eBay")</f>
        <v>Find on eBay</v>
      </c>
    </row>
    <row r="127">
      <c r="A127" t="inlineStr">
        <is>
          <t xml:space="preserve">126</t>
        </is>
      </c>
      <c r="B127" t="inlineStr">
        <is>
          <t xml:space="preserve">Blake Wolters</t>
        </is>
      </c>
      <c r="C127" t="inlineStr">
        <is>
          <t xml:space="preserve">Kansas City Royals</t>
        </is>
      </c>
      <c r="D127" t="inlineStr">
        <is>
          <t xml:space="preserve">Base 2</t>
        </is>
      </c>
      <c r="F127" t="str">
        <f>HYPERLINK("https://www.ebay.com/sch/i.html?_nkw=2023+Elite+Extra+Edition+Blake+Wolters&amp;mkcid=1&amp;mkrid=711-53200-19255-0&amp;siteid=0&amp;campid=5339157451&amp;toolid=10001&amp;mkevt=1&amp;customid=checklist-xlsx","Find on eBay")</f>
        <v>Find on eBay</v>
      </c>
    </row>
    <row r="128">
      <c r="A128" t="inlineStr">
        <is>
          <t xml:space="preserve">127</t>
        </is>
      </c>
      <c r="B128" t="inlineStr">
        <is>
          <t xml:space="preserve">Brandon Sproat</t>
        </is>
      </c>
      <c r="C128" t="inlineStr">
        <is>
          <t xml:space="preserve">New York Mets</t>
        </is>
      </c>
      <c r="D128" t="inlineStr">
        <is>
          <t xml:space="preserve">Base 2</t>
        </is>
      </c>
      <c r="F128" t="str">
        <f>HYPERLINK("https://www.ebay.com/sch/i.html?_nkw=2023+Elite+Extra+Edition+Brandon+Sproat&amp;mkcid=1&amp;mkrid=711-53200-19255-0&amp;siteid=0&amp;campid=5339157451&amp;toolid=10001&amp;mkevt=1&amp;customid=checklist-xlsx","Find on eBay")</f>
        <v>Find on eBay</v>
      </c>
    </row>
    <row r="129">
      <c r="A129" t="inlineStr">
        <is>
          <t xml:space="preserve">128</t>
        </is>
      </c>
      <c r="B129" t="inlineStr">
        <is>
          <t xml:space="preserve">Caden Grice</t>
        </is>
      </c>
      <c r="C129" t="inlineStr">
        <is>
          <t xml:space="preserve">Arizona Diamondbacks</t>
        </is>
      </c>
      <c r="D129" t="inlineStr">
        <is>
          <t xml:space="preserve">Base 2</t>
        </is>
      </c>
      <c r="F129" t="str">
        <f>HYPERLINK("https://www.ebay.com/sch/i.html?_nkw=2023+Elite+Extra+Edition+Caden+Grice&amp;mkcid=1&amp;mkrid=711-53200-19255-0&amp;siteid=0&amp;campid=5339157451&amp;toolid=10001&amp;mkevt=1&amp;customid=checklist-xlsx","Find on eBay")</f>
        <v>Find on eBay</v>
      </c>
    </row>
    <row r="130">
      <c r="A130" t="inlineStr">
        <is>
          <t xml:space="preserve">129</t>
        </is>
      </c>
      <c r="B130" t="inlineStr">
        <is>
          <t xml:space="preserve">Jackson Baumeister</t>
        </is>
      </c>
      <c r="C130" t="inlineStr">
        <is>
          <t xml:space="preserve">Baltimore Orioles</t>
        </is>
      </c>
      <c r="D130" t="inlineStr">
        <is>
          <t xml:space="preserve">Base 2</t>
        </is>
      </c>
      <c r="F130" t="str">
        <f>HYPERLINK("https://www.ebay.com/sch/i.html?_nkw=2023+Elite+Extra+Edition+Jackson+Baumeister&amp;mkcid=1&amp;mkrid=711-53200-19255-0&amp;siteid=0&amp;campid=5339157451&amp;toolid=10001&amp;mkevt=1&amp;customid=checklist-xlsx","Find on eBay")</f>
        <v>Find on eBay</v>
      </c>
    </row>
    <row r="131">
      <c r="A131" t="inlineStr">
        <is>
          <t xml:space="preserve">130</t>
        </is>
      </c>
      <c r="B131" t="inlineStr">
        <is>
          <t xml:space="preserve">Jake Gelof</t>
        </is>
      </c>
      <c r="C131" t="inlineStr">
        <is>
          <t xml:space="preserve">Los Angeles Dodgers</t>
        </is>
      </c>
      <c r="D131" t="inlineStr">
        <is>
          <t xml:space="preserve">Base 2</t>
        </is>
      </c>
      <c r="F131" t="str">
        <f>HYPERLINK("https://www.ebay.com/sch/i.html?_nkw=2023+Elite+Extra+Edition+Jake+Gelof&amp;mkcid=1&amp;mkrid=711-53200-19255-0&amp;siteid=0&amp;campid=5339157451&amp;toolid=10001&amp;mkevt=1&amp;customid=checklist-xlsx","Find on eBay")</f>
        <v>Find on eBay</v>
      </c>
    </row>
    <row r="132">
      <c r="A132" t="inlineStr">
        <is>
          <t xml:space="preserve">131</t>
        </is>
      </c>
      <c r="B132" t="inlineStr">
        <is>
          <t xml:space="preserve">Ryan Lasko</t>
        </is>
      </c>
      <c r="C132" t="inlineStr">
        <is>
          <t xml:space="preserve">Oakland Athletics</t>
        </is>
      </c>
      <c r="D132" t="inlineStr">
        <is>
          <t xml:space="preserve">Base 2</t>
        </is>
      </c>
      <c r="F132" t="str">
        <f>HYPERLINK("https://www.ebay.com/sch/i.html?_nkw=2023+Elite+Extra+Edition+Ryan+Lasko&amp;mkcid=1&amp;mkrid=711-53200-19255-0&amp;siteid=0&amp;campid=5339157451&amp;toolid=10001&amp;mkevt=1&amp;customid=checklist-xlsx","Find on eBay")</f>
        <v>Find on eBay</v>
      </c>
    </row>
    <row r="133">
      <c r="A133" t="inlineStr">
        <is>
          <t xml:space="preserve">132</t>
        </is>
      </c>
      <c r="B133" t="inlineStr">
        <is>
          <t xml:space="preserve">Eriq Swan</t>
        </is>
      </c>
      <c r="C133" t="inlineStr">
        <is>
          <t xml:space="preserve">Los Angeles Dodgers</t>
        </is>
      </c>
      <c r="D133" t="inlineStr">
        <is>
          <t xml:space="preserve">Base 2</t>
        </is>
      </c>
      <c r="F133" t="str">
        <f>HYPERLINK("https://www.ebay.com/sch/i.html?_nkw=2023+Elite+Extra+Edition+Eriq+Swan&amp;mkcid=1&amp;mkrid=711-53200-19255-0&amp;siteid=0&amp;campid=5339157451&amp;toolid=10001&amp;mkevt=1&amp;customid=checklist-xlsx","Find on eBay")</f>
        <v>Find on eBay</v>
      </c>
    </row>
    <row r="134">
      <c r="A134" t="inlineStr">
        <is>
          <t xml:space="preserve">133</t>
        </is>
      </c>
      <c r="B134" t="inlineStr">
        <is>
          <t xml:space="preserve">Grayson Hitt</t>
        </is>
      </c>
      <c r="C134" t="inlineStr">
        <is>
          <t xml:space="preserve">Arizona Diamondbacks</t>
        </is>
      </c>
      <c r="D134" t="inlineStr">
        <is>
          <t xml:space="preserve">Base 2</t>
        </is>
      </c>
      <c r="F134" t="str">
        <f>HYPERLINK("https://www.ebay.com/sch/i.html?_nkw=2023+Elite+Extra+Edition+Grayson+Hitt&amp;mkcid=1&amp;mkrid=711-53200-19255-0&amp;siteid=0&amp;campid=5339157451&amp;toolid=10001&amp;mkevt=1&amp;customid=checklist-xlsx","Find on eBay")</f>
        <v>Find on eBay</v>
      </c>
    </row>
    <row r="135">
      <c r="A135" t="inlineStr">
        <is>
          <t xml:space="preserve">134</t>
        </is>
      </c>
      <c r="B135" t="inlineStr">
        <is>
          <t xml:space="preserve">Landen Maroudis</t>
        </is>
      </c>
      <c r="C135" t="inlineStr">
        <is>
          <t xml:space="preserve">Toronto Blue Jays</t>
        </is>
      </c>
      <c r="D135" t="inlineStr">
        <is>
          <t xml:space="preserve">Base 2</t>
        </is>
      </c>
      <c r="F135" t="str">
        <f>HYPERLINK("https://www.ebay.com/sch/i.html?_nkw=2023+Elite+Extra+Edition+Landen+Maroudis&amp;mkcid=1&amp;mkrid=711-53200-19255-0&amp;siteid=0&amp;campid=5339157451&amp;toolid=10001&amp;mkevt=1&amp;customid=checklist-xlsx","Find on eBay")</f>
        <v>Find on eBay</v>
      </c>
    </row>
    <row r="136">
      <c r="A136" t="inlineStr">
        <is>
          <t xml:space="preserve">135</t>
        </is>
      </c>
      <c r="B136" t="inlineStr">
        <is>
          <t xml:space="preserve">TayShaun Walton</t>
        </is>
      </c>
      <c r="C136" t="inlineStr">
        <is>
          <t xml:space="preserve">Philadelphia Phillies</t>
        </is>
      </c>
      <c r="D136" t="inlineStr">
        <is>
          <t xml:space="preserve">Base 2</t>
        </is>
      </c>
      <c r="F136" t="str">
        <f>HYPERLINK("https://www.ebay.com/sch/i.html?_nkw=2023+Elite+Extra+Edition+TayShaun+Walton&amp;mkcid=1&amp;mkrid=711-53200-19255-0&amp;siteid=0&amp;campid=5339157451&amp;toolid=10001&amp;mkevt=1&amp;customid=checklist-xlsx","Find on eBay")</f>
        <v>Find on eBay</v>
      </c>
    </row>
    <row r="137">
      <c r="A137" t="inlineStr">
        <is>
          <t xml:space="preserve">136</t>
        </is>
      </c>
      <c r="B137" t="inlineStr">
        <is>
          <t xml:space="preserve">Will Sanders</t>
        </is>
      </c>
      <c r="C137" t="inlineStr">
        <is>
          <t xml:space="preserve">Chicago Cubs</t>
        </is>
      </c>
      <c r="D137" t="inlineStr">
        <is>
          <t xml:space="preserve">Base 2</t>
        </is>
      </c>
      <c r="F137" t="str">
        <f>HYPERLINK("https://www.ebay.com/sch/i.html?_nkw=2023+Elite+Extra+Edition+Will+Sanders&amp;mkcid=1&amp;mkrid=711-53200-19255-0&amp;siteid=0&amp;campid=5339157451&amp;toolid=10001&amp;mkevt=1&amp;customid=checklist-xlsx","Find on eBay")</f>
        <v>Find on eBay</v>
      </c>
    </row>
    <row r="138">
      <c r="A138" t="inlineStr">
        <is>
          <t xml:space="preserve">137</t>
        </is>
      </c>
      <c r="B138" t="inlineStr">
        <is>
          <t xml:space="preserve">Alejandro Rosario</t>
        </is>
      </c>
      <c r="C138" t="inlineStr">
        <is>
          <t xml:space="preserve">Texas Rangers</t>
        </is>
      </c>
      <c r="D138" t="inlineStr">
        <is>
          <t xml:space="preserve">Base 2</t>
        </is>
      </c>
      <c r="F138" t="str">
        <f>HYPERLINK("https://www.ebay.com/sch/i.html?_nkw=2023+Elite+Extra+Edition+Alejandro+Rosario&amp;mkcid=1&amp;mkrid=711-53200-19255-0&amp;siteid=0&amp;campid=5339157451&amp;toolid=10001&amp;mkevt=1&amp;customid=checklist-xlsx","Find on eBay")</f>
        <v>Find on eBay</v>
      </c>
    </row>
    <row r="139">
      <c r="A139" t="inlineStr">
        <is>
          <t xml:space="preserve">138</t>
        </is>
      </c>
      <c r="B139" t="inlineStr">
        <is>
          <t xml:space="preserve">Yovanny Rodriguez</t>
        </is>
      </c>
      <c r="D139" t="inlineStr">
        <is>
          <t xml:space="preserve">Base 2</t>
        </is>
      </c>
      <c r="F139" t="str">
        <f>HYPERLINK("https://www.ebay.com/sch/i.html?_nkw=2023+Elite+Extra+Edition+Yovanny+Rodriguez&amp;mkcid=1&amp;mkrid=711-53200-19255-0&amp;siteid=0&amp;campid=5339157451&amp;toolid=10001&amp;mkevt=1&amp;customid=checklist-xlsx","Find on eBay")</f>
        <v>Find on eBay</v>
      </c>
    </row>
    <row r="140">
      <c r="A140" t="inlineStr">
        <is>
          <t xml:space="preserve">139</t>
        </is>
      </c>
      <c r="B140" t="inlineStr">
        <is>
          <t xml:space="preserve">Trevor Harrison</t>
        </is>
      </c>
      <c r="C140" t="inlineStr">
        <is>
          <t xml:space="preserve">Tampa Bay Rays</t>
        </is>
      </c>
      <c r="D140" t="inlineStr">
        <is>
          <t xml:space="preserve">Base 2</t>
        </is>
      </c>
      <c r="F140" t="str">
        <f>HYPERLINK("https://www.ebay.com/sch/i.html?_nkw=2023+Elite+Extra+Edition+Trevor+Harrison&amp;mkcid=1&amp;mkrid=711-53200-19255-0&amp;siteid=0&amp;campid=5339157451&amp;toolid=10001&amp;mkevt=1&amp;customid=checklist-xlsx","Find on eBay")</f>
        <v>Find on eBay</v>
      </c>
    </row>
    <row r="141">
      <c r="A141" t="inlineStr">
        <is>
          <t xml:space="preserve">140</t>
        </is>
      </c>
      <c r="B141" t="inlineStr">
        <is>
          <t xml:space="preserve">Zach Thornton</t>
        </is>
      </c>
      <c r="C141" t="inlineStr">
        <is>
          <t xml:space="preserve">New York Mets</t>
        </is>
      </c>
      <c r="D141" t="inlineStr">
        <is>
          <t xml:space="preserve">Base 2</t>
        </is>
      </c>
      <c r="F141" t="str">
        <f>HYPERLINK("https://www.ebay.com/sch/i.html?_nkw=2023+Elite+Extra+Edition+Zach+Thornton&amp;mkcid=1&amp;mkrid=711-53200-19255-0&amp;siteid=0&amp;campid=5339157451&amp;toolid=10001&amp;mkevt=1&amp;customid=checklist-xlsx","Find on eBay")</f>
        <v>Find on eBay</v>
      </c>
    </row>
    <row r="142">
      <c r="A142" t="inlineStr">
        <is>
          <t xml:space="preserve">141</t>
        </is>
      </c>
      <c r="B142" t="inlineStr">
        <is>
          <t xml:space="preserve">Marwys Jorge</t>
        </is>
      </c>
      <c r="C142" t="inlineStr">
        <is>
          <t xml:space="preserve">Kansas City Royals</t>
        </is>
      </c>
      <c r="D142" t="inlineStr">
        <is>
          <t xml:space="preserve">Base 2</t>
        </is>
      </c>
      <c r="F142" t="str">
        <f>HYPERLINK("https://www.ebay.com/sch/i.html?_nkw=2023+Elite+Extra+Edition+Marwys+Jorge&amp;mkcid=1&amp;mkrid=711-53200-19255-0&amp;siteid=0&amp;campid=5339157451&amp;toolid=10001&amp;mkevt=1&amp;customid=checklist-xlsx","Find on eBay")</f>
        <v>Find on eBay</v>
      </c>
    </row>
    <row r="143">
      <c r="A143" t="inlineStr">
        <is>
          <t xml:space="preserve">142</t>
        </is>
      </c>
      <c r="B143" t="inlineStr">
        <is>
          <t xml:space="preserve">Travis Sykora</t>
        </is>
      </c>
      <c r="C143" t="inlineStr">
        <is>
          <t xml:space="preserve">Washington Nationals</t>
        </is>
      </c>
      <c r="D143" t="inlineStr">
        <is>
          <t xml:space="preserve">Base 2</t>
        </is>
      </c>
      <c r="F143" t="str">
        <f>HYPERLINK("https://www.ebay.com/sch/i.html?_nkw=2023+Elite+Extra+Edition+Travis+Sykora&amp;mkcid=1&amp;mkrid=711-53200-19255-0&amp;siteid=0&amp;campid=5339157451&amp;toolid=10001&amp;mkevt=1&amp;customid=checklist-xlsx","Find on eBay")</f>
        <v>Find on eBay</v>
      </c>
    </row>
    <row r="144">
      <c r="A144" t="inlineStr">
        <is>
          <t xml:space="preserve">143</t>
        </is>
      </c>
      <c r="B144" t="inlineStr">
        <is>
          <t xml:space="preserve">Hiro Wyatt</t>
        </is>
      </c>
      <c r="C144" t="inlineStr">
        <is>
          <t xml:space="preserve">Kansas City Royals</t>
        </is>
      </c>
      <c r="D144" t="inlineStr">
        <is>
          <t xml:space="preserve">Base 2</t>
        </is>
      </c>
      <c r="F144" t="str">
        <f>HYPERLINK("https://www.ebay.com/sch/i.html?_nkw=2023+Elite+Extra+Edition+Hiro+Wyatt&amp;mkcid=1&amp;mkrid=711-53200-19255-0&amp;siteid=0&amp;campid=5339157451&amp;toolid=10001&amp;mkevt=1&amp;customid=checklist-xlsx","Find on eBay")</f>
        <v>Find on eBay</v>
      </c>
    </row>
    <row r="145">
      <c r="A145" t="inlineStr">
        <is>
          <t xml:space="preserve">144</t>
        </is>
      </c>
      <c r="B145" t="inlineStr">
        <is>
          <t xml:space="preserve">Josh Rivera</t>
        </is>
      </c>
      <c r="C145" t="inlineStr">
        <is>
          <t xml:space="preserve">Chicago Cubs</t>
        </is>
      </c>
      <c r="D145" t="inlineStr">
        <is>
          <t xml:space="preserve">Base 2</t>
        </is>
      </c>
      <c r="F145" t="str">
        <f>HYPERLINK("https://www.ebay.com/sch/i.html?_nkw=2023+Elite+Extra+Edition+Josh+Rivera&amp;mkcid=1&amp;mkrid=711-53200-19255-0&amp;siteid=0&amp;campid=5339157451&amp;toolid=10001&amp;mkevt=1&amp;customid=checklist-xlsx","Find on eBay")</f>
        <v>Find on eBay</v>
      </c>
    </row>
    <row r="146">
      <c r="A146" t="inlineStr">
        <is>
          <t xml:space="preserve">145</t>
        </is>
      </c>
      <c r="B146" t="inlineStr">
        <is>
          <t xml:space="preserve">Kiefer Lord</t>
        </is>
      </c>
      <c r="C146" t="inlineStr">
        <is>
          <t xml:space="preserve">Baltimore Orioles</t>
        </is>
      </c>
      <c r="D146" t="inlineStr">
        <is>
          <t xml:space="preserve">Base 2</t>
        </is>
      </c>
      <c r="F146" t="str">
        <f>HYPERLINK("https://www.ebay.com/sch/i.html?_nkw=2023+Elite+Extra+Edition+Kiefer+Lord&amp;mkcid=1&amp;mkrid=711-53200-19255-0&amp;siteid=0&amp;campid=5339157451&amp;toolid=10001&amp;mkevt=1&amp;customid=checklist-xlsx","Find on eBay")</f>
        <v>Find on eBay</v>
      </c>
    </row>
    <row r="147">
      <c r="A147" t="inlineStr">
        <is>
          <t xml:space="preserve">146</t>
        </is>
      </c>
      <c r="B147" t="inlineStr">
        <is>
          <t xml:space="preserve">Erick Torres</t>
        </is>
      </c>
      <c r="C147" t="inlineStr">
        <is>
          <t xml:space="preserve">Kansas City Royals</t>
        </is>
      </c>
      <c r="D147" t="inlineStr">
        <is>
          <t xml:space="preserve">Base 2</t>
        </is>
      </c>
      <c r="F147" t="str">
        <f>HYPERLINK("https://www.ebay.com/sch/i.html?_nkw=2023+Elite+Extra+Edition+Erick+Torres&amp;mkcid=1&amp;mkrid=711-53200-19255-0&amp;siteid=0&amp;campid=5339157451&amp;toolid=10001&amp;mkevt=1&amp;customid=checklist-xlsx","Find on eBay")</f>
        <v>Find on eBay</v>
      </c>
    </row>
    <row r="148">
      <c r="A148" t="inlineStr">
        <is>
          <t xml:space="preserve">147</t>
        </is>
      </c>
      <c r="B148" t="inlineStr">
        <is>
          <t xml:space="preserve">Dylan Campbell</t>
        </is>
      </c>
      <c r="C148" t="inlineStr">
        <is>
          <t xml:space="preserve">Los Angeles Dodgers</t>
        </is>
      </c>
      <c r="D148" t="inlineStr">
        <is>
          <t xml:space="preserve">Base 2</t>
        </is>
      </c>
      <c r="F148" t="str">
        <f>HYPERLINK("https://www.ebay.com/sch/i.html?_nkw=2023+Elite+Extra+Edition+Dylan+Campbell&amp;mkcid=1&amp;mkrid=711-53200-19255-0&amp;siteid=0&amp;campid=5339157451&amp;toolid=10001&amp;mkevt=1&amp;customid=checklist-xlsx","Find on eBay")</f>
        <v>Find on eBay</v>
      </c>
    </row>
    <row r="149">
      <c r="A149" t="inlineStr">
        <is>
          <t xml:space="preserve">148</t>
        </is>
      </c>
      <c r="B149" t="inlineStr">
        <is>
          <t xml:space="preserve">Kristian Campbell</t>
        </is>
      </c>
      <c r="C149" t="inlineStr">
        <is>
          <t xml:space="preserve">Boston Red Sox</t>
        </is>
      </c>
      <c r="D149" t="inlineStr">
        <is>
          <t xml:space="preserve">Base 2</t>
        </is>
      </c>
      <c r="F149" t="str">
        <f>HYPERLINK("https://www.ebay.com/sch/i.html?_nkw=2023+Elite+Extra+Edition+Kristian+Campbell&amp;mkcid=1&amp;mkrid=711-53200-19255-0&amp;siteid=0&amp;campid=5339157451&amp;toolid=10001&amp;mkevt=1&amp;customid=checklist-xlsx","Find on eBay")</f>
        <v>Find on eBay</v>
      </c>
    </row>
    <row r="150">
      <c r="A150" t="inlineStr">
        <is>
          <t xml:space="preserve">149</t>
        </is>
      </c>
      <c r="B150" t="inlineStr">
        <is>
          <t xml:space="preserve">Skylar Hales</t>
        </is>
      </c>
      <c r="C150" t="inlineStr">
        <is>
          <t xml:space="preserve">Texas Rangers</t>
        </is>
      </c>
      <c r="D150" t="inlineStr">
        <is>
          <t xml:space="preserve">Base 2</t>
        </is>
      </c>
      <c r="F150" t="str">
        <f>HYPERLINK("https://www.ebay.com/sch/i.html?_nkw=2023+Elite+Extra+Edition+Skylar+Hales&amp;mkcid=1&amp;mkrid=711-53200-19255-0&amp;siteid=0&amp;campid=5339157451&amp;toolid=10001&amp;mkevt=1&amp;customid=checklist-xlsx","Find on eBay")</f>
        <v>Find on eBay</v>
      </c>
    </row>
    <row r="151">
      <c r="A151" t="inlineStr">
        <is>
          <t xml:space="preserve">150</t>
        </is>
      </c>
      <c r="B151" t="inlineStr">
        <is>
          <t xml:space="preserve">Francisco Vilorio</t>
        </is>
      </c>
      <c r="D151" t="inlineStr">
        <is>
          <t xml:space="preserve">Base 2</t>
        </is>
      </c>
      <c r="F151" t="str">
        <f>HYPERLINK("https://www.ebay.com/sch/i.html?_nkw=2023+Elite+Extra+Edition+Francisco+Vilorio&amp;mkcid=1&amp;mkrid=711-53200-19255-0&amp;siteid=0&amp;campid=5339157451&amp;toolid=10001&amp;mkevt=1&amp;customid=checklist-xlsx","Find on eBay")</f>
        <v>Find on eBay</v>
      </c>
    </row>
    <row r="152">
      <c r="A152" t="inlineStr">
        <is>
          <t xml:space="preserve">151</t>
        </is>
      </c>
      <c r="B152" t="inlineStr">
        <is>
          <t xml:space="preserve">Chase Davis</t>
        </is>
      </c>
      <c r="C152" t="inlineStr">
        <is>
          <t xml:space="preserve">St. Louis Cardinals</t>
        </is>
      </c>
      <c r="D152" t="inlineStr">
        <is>
          <t xml:space="preserve">Base Retro 2002</t>
        </is>
      </c>
      <c r="F152" t="str">
        <f>HYPERLINK("https://www.ebay.com/sch/i.html?_nkw=2023+Elite+Extra+Edition+Chase+Davis&amp;mkcid=1&amp;mkrid=711-53200-19255-0&amp;siteid=0&amp;campid=5339157451&amp;toolid=10001&amp;mkevt=1&amp;customid=checklist-xlsx","Find on eBay")</f>
        <v>Find on eBay</v>
      </c>
    </row>
    <row r="153">
      <c r="A153" t="inlineStr">
        <is>
          <t xml:space="preserve">152</t>
        </is>
      </c>
      <c r="B153" t="inlineStr">
        <is>
          <t xml:space="preserve">Bryce Eldridge</t>
        </is>
      </c>
      <c r="C153" t="inlineStr">
        <is>
          <t xml:space="preserve">San Francisco Giants</t>
        </is>
      </c>
      <c r="D153" t="inlineStr">
        <is>
          <t xml:space="preserve">Base Retro 2002</t>
        </is>
      </c>
      <c r="F153" t="str">
        <f>HYPERLINK("https://www.ebay.com/sch/i.html?_nkw=2023+Elite+Extra+Edition+Bryce+Eldridge&amp;mkcid=1&amp;mkrid=711-53200-19255-0&amp;siteid=0&amp;campid=5339157451&amp;toolid=10001&amp;mkevt=1&amp;customid=checklist-xlsx","Find on eBay")</f>
        <v>Find on eBay</v>
      </c>
    </row>
    <row r="154">
      <c r="A154" t="inlineStr">
        <is>
          <t xml:space="preserve">153</t>
        </is>
      </c>
      <c r="B154" t="inlineStr">
        <is>
          <t xml:space="preserve">Colt Emerson</t>
        </is>
      </c>
      <c r="C154" t="inlineStr">
        <is>
          <t xml:space="preserve">Seattle Mariners</t>
        </is>
      </c>
      <c r="D154" t="inlineStr">
        <is>
          <t xml:space="preserve">Base Retro 2002</t>
        </is>
      </c>
      <c r="F154" t="str">
        <f>HYPERLINK("https://www.ebay.com/sch/i.html?_nkw=2023+Elite+Extra+Edition+Colt+Emerson&amp;mkcid=1&amp;mkrid=711-53200-19255-0&amp;siteid=0&amp;campid=5339157451&amp;toolid=10001&amp;mkevt=1&amp;customid=checklist-xlsx","Find on eBay")</f>
        <v>Find on eBay</v>
      </c>
    </row>
    <row r="155">
      <c r="A155" t="inlineStr">
        <is>
          <t xml:space="preserve">154</t>
        </is>
      </c>
      <c r="B155" t="inlineStr">
        <is>
          <t xml:space="preserve">Rhett Lowder</t>
        </is>
      </c>
      <c r="C155" t="inlineStr">
        <is>
          <t xml:space="preserve">Cincinnati Reds</t>
        </is>
      </c>
      <c r="D155" t="inlineStr">
        <is>
          <t xml:space="preserve">Base Retro 2002</t>
        </is>
      </c>
      <c r="F155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156">
      <c r="A156" t="inlineStr">
        <is>
          <t xml:space="preserve">155</t>
        </is>
      </c>
      <c r="B156" t="inlineStr">
        <is>
          <t xml:space="preserve">Ralphy Velazquez</t>
        </is>
      </c>
      <c r="C156" t="inlineStr">
        <is>
          <t xml:space="preserve">Cleveland Guardians</t>
        </is>
      </c>
      <c r="D156" t="inlineStr">
        <is>
          <t xml:space="preserve">Base Retro 2002</t>
        </is>
      </c>
      <c r="F156" t="str">
        <f>HYPERLINK("https://www.ebay.com/sch/i.html?_nkw=2023+Elite+Extra+Edition+Ralphy+Velazquez&amp;mkcid=1&amp;mkrid=711-53200-19255-0&amp;siteid=0&amp;campid=5339157451&amp;toolid=10001&amp;mkevt=1&amp;customid=checklist-xlsx","Find on eBay")</f>
        <v>Find on eBay</v>
      </c>
    </row>
    <row r="157">
      <c r="A157" t="inlineStr">
        <is>
          <t xml:space="preserve">156</t>
        </is>
      </c>
      <c r="B157" t="inlineStr">
        <is>
          <t xml:space="preserve">Blake Mitchell</t>
        </is>
      </c>
      <c r="C157" t="inlineStr">
        <is>
          <t xml:space="preserve">Kansas City Royals</t>
        </is>
      </c>
      <c r="D157" t="inlineStr">
        <is>
          <t xml:space="preserve">Base Retro 2002</t>
        </is>
      </c>
      <c r="F157" t="str">
        <f>HYPERLINK("https://www.ebay.com/sch/i.html?_nkw=2023+Elite+Extra+Edition+Blake+Mitchell&amp;mkcid=1&amp;mkrid=711-53200-19255-0&amp;siteid=0&amp;campid=5339157451&amp;toolid=10001&amp;mkevt=1&amp;customid=checklist-xlsx","Find on eBay")</f>
        <v>Find on eBay</v>
      </c>
    </row>
    <row r="158">
      <c r="A158" t="inlineStr">
        <is>
          <t xml:space="preserve">157</t>
        </is>
      </c>
      <c r="B158" t="inlineStr">
        <is>
          <t xml:space="preserve">Colin Houck</t>
        </is>
      </c>
      <c r="C158" t="inlineStr">
        <is>
          <t xml:space="preserve">New York Mets</t>
        </is>
      </c>
      <c r="D158" t="inlineStr">
        <is>
          <t xml:space="preserve">Base Retro 2002</t>
        </is>
      </c>
      <c r="F158" t="str">
        <f>HYPERLINK("https://www.ebay.com/sch/i.html?_nkw=2023+Elite+Extra+Edition+Colin+Houck&amp;mkcid=1&amp;mkrid=711-53200-19255-0&amp;siteid=0&amp;campid=5339157451&amp;toolid=10001&amp;mkevt=1&amp;customid=checklist-xlsx","Find on eBay")</f>
        <v>Find on eBay</v>
      </c>
    </row>
    <row r="159">
      <c r="A159" t="inlineStr">
        <is>
          <t xml:space="preserve">158</t>
        </is>
      </c>
      <c r="B159" t="inlineStr">
        <is>
          <t xml:space="preserve">Dylan Crews</t>
        </is>
      </c>
      <c r="C159" t="inlineStr">
        <is>
          <t xml:space="preserve">Washington Nationals</t>
        </is>
      </c>
      <c r="D159" t="inlineStr">
        <is>
          <t xml:space="preserve">Base Retro 2002</t>
        </is>
      </c>
      <c r="F159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160">
      <c r="A160" t="inlineStr">
        <is>
          <t xml:space="preserve">159</t>
        </is>
      </c>
      <c r="B160" t="inlineStr">
        <is>
          <t xml:space="preserve">Noble Meyer</t>
        </is>
      </c>
      <c r="C160" t="inlineStr">
        <is>
          <t xml:space="preserve">Miami Marlins</t>
        </is>
      </c>
      <c r="D160" t="inlineStr">
        <is>
          <t xml:space="preserve">Base Retro 2002</t>
        </is>
      </c>
      <c r="F160" t="str">
        <f>HYPERLINK("https://www.ebay.com/sch/i.html?_nkw=2023+Elite+Extra+Edition+Noble+Meyer&amp;mkcid=1&amp;mkrid=711-53200-19255-0&amp;siteid=0&amp;campid=5339157451&amp;toolid=10001&amp;mkevt=1&amp;customid=checklist-xlsx","Find on eBay")</f>
        <v>Find on eBay</v>
      </c>
    </row>
    <row r="161">
      <c r="A161" t="inlineStr">
        <is>
          <t xml:space="preserve">160</t>
        </is>
      </c>
      <c r="B161" t="inlineStr">
        <is>
          <t xml:space="preserve">Paul Skenes</t>
        </is>
      </c>
      <c r="C161" t="inlineStr">
        <is>
          <t xml:space="preserve">Pittsburgh Pirates</t>
        </is>
      </c>
      <c r="D161" t="inlineStr">
        <is>
          <t xml:space="preserve">Base Retro 2002</t>
        </is>
      </c>
      <c r="F161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162">
      <c r="A162" t="inlineStr">
        <is>
          <t xml:space="preserve">161</t>
        </is>
      </c>
      <c r="B162" t="inlineStr">
        <is>
          <t xml:space="preserve">Tommy Troy</t>
        </is>
      </c>
      <c r="C162" t="inlineStr">
        <is>
          <t xml:space="preserve">Arizona Diamondbacks</t>
        </is>
      </c>
      <c r="D162" t="inlineStr">
        <is>
          <t xml:space="preserve">Base Retro 2002</t>
        </is>
      </c>
      <c r="F162" t="str">
        <f>HYPERLINK("https://www.ebay.com/sch/i.html?_nkw=2023+Elite+Extra+Edition+Tommy+Troy&amp;mkcid=1&amp;mkrid=711-53200-19255-0&amp;siteid=0&amp;campid=5339157451&amp;toolid=10001&amp;mkevt=1&amp;customid=checklist-xlsx","Find on eBay")</f>
        <v>Find on eBay</v>
      </c>
    </row>
    <row r="163">
      <c r="A163" t="inlineStr">
        <is>
          <t xml:space="preserve">162</t>
        </is>
      </c>
      <c r="B163" t="inlineStr">
        <is>
          <t xml:space="preserve">Aidan Miller</t>
        </is>
      </c>
      <c r="C163" t="inlineStr">
        <is>
          <t xml:space="preserve">Philadelphia Phillies</t>
        </is>
      </c>
      <c r="D163" t="inlineStr">
        <is>
          <t xml:space="preserve">Base Retro 2002</t>
        </is>
      </c>
      <c r="F163" t="str">
        <f>HYPERLINK("https://www.ebay.com/sch/i.html?_nkw=2023+Elite+Extra+Edition+Aidan+Miller&amp;mkcid=1&amp;mkrid=711-53200-19255-0&amp;siteid=0&amp;campid=5339157451&amp;toolid=10001&amp;mkevt=1&amp;customid=checklist-xlsx","Find on eBay")</f>
        <v>Find on eBay</v>
      </c>
    </row>
    <row r="164">
      <c r="A164" t="inlineStr">
        <is>
          <t xml:space="preserve">163</t>
        </is>
      </c>
      <c r="B164" t="inlineStr">
        <is>
          <t xml:space="preserve">Matt Shaw</t>
        </is>
      </c>
      <c r="C164" t="inlineStr">
        <is>
          <t xml:space="preserve">Chicago Cubs</t>
        </is>
      </c>
      <c r="D164" t="inlineStr">
        <is>
          <t xml:space="preserve">Base Retro 2002</t>
        </is>
      </c>
      <c r="F164" t="str">
        <f>HYPERLINK("https://www.ebay.com/sch/i.html?_nkw=2023+Elite+Extra+Edition+Matt+Shaw&amp;mkcid=1&amp;mkrid=711-53200-19255-0&amp;siteid=0&amp;campid=5339157451&amp;toolid=10001&amp;mkevt=1&amp;customid=checklist-xlsx","Find on eBay")</f>
        <v>Find on eBay</v>
      </c>
    </row>
    <row r="165">
      <c r="A165" t="inlineStr">
        <is>
          <t xml:space="preserve">164</t>
        </is>
      </c>
      <c r="B165" t="inlineStr">
        <is>
          <t xml:space="preserve">Enrique Bradfield Jr.</t>
        </is>
      </c>
      <c r="C165" t="inlineStr">
        <is>
          <t xml:space="preserve">Baltimore Orioles</t>
        </is>
      </c>
      <c r="D165" t="inlineStr">
        <is>
          <t xml:space="preserve">Base Retro 2002</t>
        </is>
      </c>
      <c r="F165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166">
      <c r="A166" t="inlineStr">
        <is>
          <t xml:space="preserve">165</t>
        </is>
      </c>
      <c r="B166" t="inlineStr">
        <is>
          <t xml:space="preserve">Kyle Teel</t>
        </is>
      </c>
      <c r="C166" t="inlineStr">
        <is>
          <t xml:space="preserve">Boston Red Sox</t>
        </is>
      </c>
      <c r="D166" t="inlineStr">
        <is>
          <t xml:space="preserve">Base Retro 2002</t>
        </is>
      </c>
      <c r="F166" t="str">
        <f>HYPERLINK("https://www.ebay.com/sch/i.html?_nkw=2023+Elite+Extra+Edition+Kyle+Teel&amp;mkcid=1&amp;mkrid=711-53200-19255-0&amp;siteid=0&amp;campid=5339157451&amp;toolid=10001&amp;mkevt=1&amp;customid=checklist-xlsx","Find on eBay")</f>
        <v>Find on eBay</v>
      </c>
    </row>
    <row r="167">
      <c r="A167" t="inlineStr">
        <is>
          <t xml:space="preserve">166</t>
        </is>
      </c>
      <c r="B167" t="inlineStr">
        <is>
          <t xml:space="preserve">Brock Wilken</t>
        </is>
      </c>
      <c r="C167" t="inlineStr">
        <is>
          <t xml:space="preserve">Milwaukee Brewers</t>
        </is>
      </c>
      <c r="D167" t="inlineStr">
        <is>
          <t xml:space="preserve">Base Retro 2002</t>
        </is>
      </c>
      <c r="F167" t="str">
        <f>HYPERLINK("https://www.ebay.com/sch/i.html?_nkw=2023+Elite+Extra+Edition+Brock+Wilken&amp;mkcid=1&amp;mkrid=711-53200-19255-0&amp;siteid=0&amp;campid=5339157451&amp;toolid=10001&amp;mkevt=1&amp;customid=checklist-xlsx","Find on eBay")</f>
        <v>Find on eBay</v>
      </c>
    </row>
    <row r="168">
      <c r="A168" t="inlineStr">
        <is>
          <t xml:space="preserve">167</t>
        </is>
      </c>
      <c r="B168" t="inlineStr">
        <is>
          <t xml:space="preserve">Chase Dollander</t>
        </is>
      </c>
      <c r="C168" t="inlineStr">
        <is>
          <t xml:space="preserve">Colorado Rockies</t>
        </is>
      </c>
      <c r="D168" t="inlineStr">
        <is>
          <t xml:space="preserve">Base Retro 2002</t>
        </is>
      </c>
      <c r="F168" t="str">
        <f>HYPERLINK("https://www.ebay.com/sch/i.html?_nkw=2023+Elite+Extra+Edition+Chase+Dollander&amp;mkcid=1&amp;mkrid=711-53200-19255-0&amp;siteid=0&amp;campid=5339157451&amp;toolid=10001&amp;mkevt=1&amp;customid=checklist-xlsx","Find on eBay")</f>
        <v>Find on eBay</v>
      </c>
    </row>
    <row r="169">
      <c r="A169" t="inlineStr">
        <is>
          <t xml:space="preserve">168</t>
        </is>
      </c>
      <c r="B169" t="inlineStr">
        <is>
          <t xml:space="preserve">Jacob Gonzalez</t>
        </is>
      </c>
      <c r="C169" t="inlineStr">
        <is>
          <t xml:space="preserve">Chicago White Sox</t>
        </is>
      </c>
      <c r="D169" t="inlineStr">
        <is>
          <t xml:space="preserve">Base Retro 2002</t>
        </is>
      </c>
      <c r="F169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170">
      <c r="A170" t="inlineStr">
        <is>
          <t xml:space="preserve">169</t>
        </is>
      </c>
      <c r="B170" t="inlineStr">
        <is>
          <t xml:space="preserve">Nolan Schanuel</t>
        </is>
      </c>
      <c r="C170" t="inlineStr">
        <is>
          <t xml:space="preserve">Los Angeles Angels</t>
        </is>
      </c>
      <c r="D170" t="inlineStr">
        <is>
          <t xml:space="preserve">Base Retro 2002</t>
        </is>
      </c>
      <c r="F170" t="str">
        <f>HYPERLINK("https://www.ebay.com/sch/i.html?_nkw=2023+Elite+Extra+Edition+Nolan+Schanuel&amp;mkcid=1&amp;mkrid=711-53200-19255-0&amp;siteid=0&amp;campid=5339157451&amp;toolid=10001&amp;mkevt=1&amp;customid=checklist-xlsx","Find on eBay")</f>
        <v>Find on eBay</v>
      </c>
    </row>
    <row r="171">
      <c r="A171" t="inlineStr">
        <is>
          <t xml:space="preserve">170</t>
        </is>
      </c>
      <c r="B171" t="inlineStr">
        <is>
          <t xml:space="preserve">Jacob Wilson</t>
        </is>
      </c>
      <c r="C171" t="inlineStr">
        <is>
          <t xml:space="preserve">Oakland Athletics</t>
        </is>
      </c>
      <c r="D171" t="inlineStr">
        <is>
          <t xml:space="preserve">Base Retro 2002</t>
        </is>
      </c>
      <c r="F171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172">
      <c r="A172" t="inlineStr">
        <is>
          <t xml:space="preserve">171</t>
        </is>
      </c>
      <c r="B172" t="inlineStr">
        <is>
          <t xml:space="preserve">Cristopher Familia</t>
        </is>
      </c>
      <c r="C172" t="inlineStr">
        <is>
          <t xml:space="preserve">Dominican Prospect League</t>
        </is>
      </c>
      <c r="D172" t="inlineStr">
        <is>
          <t xml:space="preserve">Base DPL</t>
        </is>
      </c>
      <c r="F172" t="str">
        <f>HYPERLINK("https://www.ebay.com/sch/i.html?_nkw=2023+Elite+Extra+Edition+Cristopher+Familia&amp;mkcid=1&amp;mkrid=711-53200-19255-0&amp;siteid=0&amp;campid=5339157451&amp;toolid=10001&amp;mkevt=1&amp;customid=checklist-xlsx","Find on eBay")</f>
        <v>Find on eBay</v>
      </c>
    </row>
    <row r="173">
      <c r="A173" t="inlineStr">
        <is>
          <t xml:space="preserve">172</t>
        </is>
      </c>
      <c r="B173" t="inlineStr">
        <is>
          <t xml:space="preserve">Walkin Noel</t>
        </is>
      </c>
      <c r="C173" t="inlineStr">
        <is>
          <t xml:space="preserve">Dominican Prospect League</t>
        </is>
      </c>
      <c r="D173" t="inlineStr">
        <is>
          <t xml:space="preserve">Base DPL</t>
        </is>
      </c>
      <c r="F173" t="str">
        <f>HYPERLINK("https://www.ebay.com/sch/i.html?_nkw=2023+Elite+Extra+Edition+Walkin+Noel&amp;mkcid=1&amp;mkrid=711-53200-19255-0&amp;siteid=0&amp;campid=5339157451&amp;toolid=10001&amp;mkevt=1&amp;customid=checklist-xlsx","Find on eBay")</f>
        <v>Find on eBay</v>
      </c>
    </row>
    <row r="174">
      <c r="A174" t="inlineStr">
        <is>
          <t xml:space="preserve">173</t>
        </is>
      </c>
      <c r="B174" t="inlineStr">
        <is>
          <t xml:space="preserve">Alexander Cuello</t>
        </is>
      </c>
      <c r="C174" t="inlineStr">
        <is>
          <t xml:space="preserve">Dominican Prospect League</t>
        </is>
      </c>
      <c r="D174" t="inlineStr">
        <is>
          <t xml:space="preserve">Base DPL</t>
        </is>
      </c>
      <c r="F174" t="str">
        <f>HYPERLINK("https://www.ebay.com/sch/i.html?_nkw=2023+Elite+Extra+Edition+Alexander+Cuello&amp;mkcid=1&amp;mkrid=711-53200-19255-0&amp;siteid=0&amp;campid=5339157451&amp;toolid=10001&amp;mkevt=1&amp;customid=checklist-xlsx","Find on eBay")</f>
        <v>Find on eBay</v>
      </c>
    </row>
    <row r="175">
      <c r="A175" t="inlineStr">
        <is>
          <t xml:space="preserve">174</t>
        </is>
      </c>
      <c r="B175" t="inlineStr">
        <is>
          <t xml:space="preserve">Roni Garcia</t>
        </is>
      </c>
      <c r="C175" t="inlineStr">
        <is>
          <t xml:space="preserve">Dominican Prospect League</t>
        </is>
      </c>
      <c r="D175" t="inlineStr">
        <is>
          <t xml:space="preserve">Base DPL</t>
        </is>
      </c>
      <c r="F175" t="str">
        <f>HYPERLINK("https://www.ebay.com/sch/i.html?_nkw=2023+Elite+Extra+Edition+Roni+Garcia&amp;mkcid=1&amp;mkrid=711-53200-19255-0&amp;siteid=0&amp;campid=5339157451&amp;toolid=10001&amp;mkevt=1&amp;customid=checklist-xlsx","Find on eBay")</f>
        <v>Find on eBay</v>
      </c>
    </row>
    <row r="176">
      <c r="A176" t="inlineStr">
        <is>
          <t xml:space="preserve">175</t>
        </is>
      </c>
      <c r="B176" t="inlineStr">
        <is>
          <t xml:space="preserve">Hector Perez</t>
        </is>
      </c>
      <c r="C176" t="inlineStr">
        <is>
          <t xml:space="preserve">Dominican Prospect League</t>
        </is>
      </c>
      <c r="D176" t="inlineStr">
        <is>
          <t xml:space="preserve">Base DPL</t>
        </is>
      </c>
      <c r="F176" t="str">
        <f>HYPERLINK("https://www.ebay.com/sch/i.html?_nkw=2023+Elite+Extra+Edition+Hector+Perez&amp;mkcid=1&amp;mkrid=711-53200-19255-0&amp;siteid=0&amp;campid=5339157451&amp;toolid=10001&amp;mkevt=1&amp;customid=checklist-xlsx","Find on eBay")</f>
        <v>Find on eBay</v>
      </c>
    </row>
    <row r="177">
      <c r="A177" t="inlineStr">
        <is>
          <t xml:space="preserve">176</t>
        </is>
      </c>
      <c r="B177" t="inlineStr">
        <is>
          <t xml:space="preserve">Oliver Guerrero</t>
        </is>
      </c>
      <c r="C177" t="inlineStr">
        <is>
          <t xml:space="preserve">Dominican Prospect League</t>
        </is>
      </c>
      <c r="D177" t="inlineStr">
        <is>
          <t xml:space="preserve">Base DPL</t>
        </is>
      </c>
      <c r="F177" t="str">
        <f>HYPERLINK("https://www.ebay.com/sch/i.html?_nkw=2023+Elite+Extra+Edition+Oliver+Guerrero&amp;mkcid=1&amp;mkrid=711-53200-19255-0&amp;siteid=0&amp;campid=5339157451&amp;toolid=10001&amp;mkevt=1&amp;customid=checklist-xlsx","Find on eBay")</f>
        <v>Find on eBay</v>
      </c>
    </row>
    <row r="178">
      <c r="A178" t="inlineStr">
        <is>
          <t xml:space="preserve">177</t>
        </is>
      </c>
      <c r="B178" t="inlineStr">
        <is>
          <t xml:space="preserve">Edison Charles</t>
        </is>
      </c>
      <c r="C178" t="inlineStr">
        <is>
          <t xml:space="preserve">Dominican Prospect League</t>
        </is>
      </c>
      <c r="D178" t="inlineStr">
        <is>
          <t xml:space="preserve">Base DPL</t>
        </is>
      </c>
      <c r="F178" t="str">
        <f>HYPERLINK("https://www.ebay.com/sch/i.html?_nkw=2023+Elite+Extra+Edition+Edison+Charles&amp;mkcid=1&amp;mkrid=711-53200-19255-0&amp;siteid=0&amp;campid=5339157451&amp;toolid=10001&amp;mkevt=1&amp;customid=checklist-xlsx","Find on eBay")</f>
        <v>Find on eBay</v>
      </c>
    </row>
    <row r="179">
      <c r="A179" t="inlineStr">
        <is>
          <t xml:space="preserve">178</t>
        </is>
      </c>
      <c r="B179" t="inlineStr">
        <is>
          <t xml:space="preserve">Diego Madrid</t>
        </is>
      </c>
      <c r="C179" t="inlineStr">
        <is>
          <t xml:space="preserve">Dominican Prospect League</t>
        </is>
      </c>
      <c r="D179" t="inlineStr">
        <is>
          <t xml:space="preserve">Base DPL</t>
        </is>
      </c>
      <c r="F179" t="str">
        <f>HYPERLINK("https://www.ebay.com/sch/i.html?_nkw=2023+Elite+Extra+Edition+Diego+Madrid&amp;mkcid=1&amp;mkrid=711-53200-19255-0&amp;siteid=0&amp;campid=5339157451&amp;toolid=10001&amp;mkevt=1&amp;customid=checklist-xlsx","Find on eBay")</f>
        <v>Find on eBay</v>
      </c>
    </row>
    <row r="180">
      <c r="A180" t="inlineStr">
        <is>
          <t xml:space="preserve">179</t>
        </is>
      </c>
      <c r="B180" t="inlineStr">
        <is>
          <t xml:space="preserve">Albert Fermin</t>
        </is>
      </c>
      <c r="C180" t="inlineStr">
        <is>
          <t xml:space="preserve">Dominican Prospect League</t>
        </is>
      </c>
      <c r="D180" t="inlineStr">
        <is>
          <t xml:space="preserve">Base DPL</t>
        </is>
      </c>
      <c r="F180" t="str">
        <f>HYPERLINK("https://www.ebay.com/sch/i.html?_nkw=2023+Elite+Extra+Edition+Albert+Fermin&amp;mkcid=1&amp;mkrid=711-53200-19255-0&amp;siteid=0&amp;campid=5339157451&amp;toolid=10001&amp;mkevt=1&amp;customid=checklist-xlsx","Find on eBay")</f>
        <v>Find on eBay</v>
      </c>
    </row>
    <row r="181">
      <c r="A181" t="inlineStr">
        <is>
          <t xml:space="preserve">180</t>
        </is>
      </c>
      <c r="B181" t="inlineStr">
        <is>
          <t xml:space="preserve">Angel Mentor</t>
        </is>
      </c>
      <c r="C181" t="inlineStr">
        <is>
          <t xml:space="preserve">Dominican Prospect League</t>
        </is>
      </c>
      <c r="D181" t="inlineStr">
        <is>
          <t xml:space="preserve">Base DPL</t>
        </is>
      </c>
      <c r="F181" t="str">
        <f>HYPERLINK("https://www.ebay.com/sch/i.html?_nkw=2023+Elite+Extra+Edition+Angel+Mentor&amp;mkcid=1&amp;mkrid=711-53200-19255-0&amp;siteid=0&amp;campid=5339157451&amp;toolid=10001&amp;mkevt=1&amp;customid=checklist-xlsx","Find on eBay")</f>
        <v>Find on eBay</v>
      </c>
    </row>
    <row r="182">
      <c r="A182" t="inlineStr">
        <is>
          <t xml:space="preserve">181</t>
        </is>
      </c>
      <c r="B182" t="inlineStr">
        <is>
          <t xml:space="preserve">Keuris Reyes</t>
        </is>
      </c>
      <c r="C182" t="inlineStr">
        <is>
          <t xml:space="preserve">Dominican Prospect League</t>
        </is>
      </c>
      <c r="D182" t="inlineStr">
        <is>
          <t xml:space="preserve">Base DPL</t>
        </is>
      </c>
      <c r="F182" t="str">
        <f>HYPERLINK("https://www.ebay.com/sch/i.html?_nkw=2023+Elite+Extra+Edition+Keuris+Reyes&amp;mkcid=1&amp;mkrid=711-53200-19255-0&amp;siteid=0&amp;campid=5339157451&amp;toolid=10001&amp;mkevt=1&amp;customid=checklist-xlsx","Find on eBay")</f>
        <v>Find on eBay</v>
      </c>
    </row>
    <row r="183">
      <c r="A183" t="inlineStr">
        <is>
          <t xml:space="preserve">182</t>
        </is>
      </c>
      <c r="B183" t="inlineStr">
        <is>
          <t xml:space="preserve">Diego Ortiz</t>
        </is>
      </c>
      <c r="C183" t="inlineStr">
        <is>
          <t xml:space="preserve">Dominican Prospect League</t>
        </is>
      </c>
      <c r="D183" t="inlineStr">
        <is>
          <t xml:space="preserve">Base DPL</t>
        </is>
      </c>
      <c r="F183" t="str">
        <f>HYPERLINK("https://www.ebay.com/sch/i.html?_nkw=2023+Elite+Extra+Edition+Diego+Ortiz&amp;mkcid=1&amp;mkrid=711-53200-19255-0&amp;siteid=0&amp;campid=5339157451&amp;toolid=10001&amp;mkevt=1&amp;customid=checklist-xlsx","Find on eBay")</f>
        <v>Find on eBay</v>
      </c>
    </row>
    <row r="184">
      <c r="A184" t="inlineStr">
        <is>
          <t xml:space="preserve">183</t>
        </is>
      </c>
      <c r="B184" t="inlineStr">
        <is>
          <t xml:space="preserve">Leonardo Garcia</t>
        </is>
      </c>
      <c r="C184" t="inlineStr">
        <is>
          <t xml:space="preserve">Dominican Prospect League</t>
        </is>
      </c>
      <c r="D184" t="inlineStr">
        <is>
          <t xml:space="preserve">Base DPL</t>
        </is>
      </c>
      <c r="F184" t="str">
        <f>HYPERLINK("https://www.ebay.com/sch/i.html?_nkw=2023+Elite+Extra+Edition+Leonardo+Garcia&amp;mkcid=1&amp;mkrid=711-53200-19255-0&amp;siteid=0&amp;campid=5339157451&amp;toolid=10001&amp;mkevt=1&amp;customid=checklist-xlsx","Find on eBay")</f>
        <v>Find on eBay</v>
      </c>
    </row>
    <row r="185">
      <c r="A185" t="inlineStr">
        <is>
          <t xml:space="preserve">184</t>
        </is>
      </c>
      <c r="B185" t="inlineStr">
        <is>
          <t xml:space="preserve">Yassel Garcia</t>
        </is>
      </c>
      <c r="C185" t="inlineStr">
        <is>
          <t xml:space="preserve">Dominican Prospect League</t>
        </is>
      </c>
      <c r="D185" t="inlineStr">
        <is>
          <t xml:space="preserve">Base DPL</t>
        </is>
      </c>
      <c r="F185" t="str">
        <f>HYPERLINK("https://www.ebay.com/sch/i.html?_nkw=2023+Elite+Extra+Edition+Yassel+Garcia&amp;mkcid=1&amp;mkrid=711-53200-19255-0&amp;siteid=0&amp;campid=5339157451&amp;toolid=10001&amp;mkevt=1&amp;customid=checklist-xlsx","Find on eBay")</f>
        <v>Find on eBay</v>
      </c>
    </row>
    <row r="186">
      <c r="A186" t="inlineStr">
        <is>
          <t xml:space="preserve">185</t>
        </is>
      </c>
      <c r="B186" t="inlineStr">
        <is>
          <t xml:space="preserve">Jose Luis Pena</t>
        </is>
      </c>
      <c r="C186" t="inlineStr">
        <is>
          <t xml:space="preserve">Dominican Prospect League</t>
        </is>
      </c>
      <c r="D186" t="inlineStr">
        <is>
          <t xml:space="preserve">Base DPL</t>
        </is>
      </c>
      <c r="F186" t="str">
        <f>HYPERLINK("https://www.ebay.com/sch/i.html?_nkw=2023+Elite+Extra+Edition+Jose+Luis+Pena&amp;mkcid=1&amp;mkrid=711-53200-19255-0&amp;siteid=0&amp;campid=5339157451&amp;toolid=10001&amp;mkevt=1&amp;customid=checklist-xlsx","Find on eBay")</f>
        <v>Find on eBay</v>
      </c>
    </row>
    <row r="187">
      <c r="A187" t="inlineStr">
        <is>
          <t xml:space="preserve">186</t>
        </is>
      </c>
      <c r="B187" t="inlineStr">
        <is>
          <t xml:space="preserve">Yefri Jimenez</t>
        </is>
      </c>
      <c r="C187" t="inlineStr">
        <is>
          <t xml:space="preserve">Dominican Prospect League</t>
        </is>
      </c>
      <c r="D187" t="inlineStr">
        <is>
          <t xml:space="preserve">Base DPL</t>
        </is>
      </c>
      <c r="F187" t="str">
        <f>HYPERLINK("https://www.ebay.com/sch/i.html?_nkw=2023+Elite+Extra+Edition+Yefri+Jimenez&amp;mkcid=1&amp;mkrid=711-53200-19255-0&amp;siteid=0&amp;campid=5339157451&amp;toolid=10001&amp;mkevt=1&amp;customid=checklist-xlsx","Find on eBay")</f>
        <v>Find on eBay</v>
      </c>
    </row>
    <row r="188">
      <c r="A188" t="inlineStr">
        <is>
          <t xml:space="preserve">187</t>
        </is>
      </c>
      <c r="B188" t="inlineStr">
        <is>
          <t xml:space="preserve">Yariel Cordero</t>
        </is>
      </c>
      <c r="C188" t="inlineStr">
        <is>
          <t xml:space="preserve">Dominican Prospect League</t>
        </is>
      </c>
      <c r="D188" t="inlineStr">
        <is>
          <t xml:space="preserve">Base DPL</t>
        </is>
      </c>
      <c r="F188" t="str">
        <f>HYPERLINK("https://www.ebay.com/sch/i.html?_nkw=2023+Elite+Extra+Edition+Yariel+Cordero&amp;mkcid=1&amp;mkrid=711-53200-19255-0&amp;siteid=0&amp;campid=5339157451&amp;toolid=10001&amp;mkevt=1&amp;customid=checklist-xlsx","Find on eBay")</f>
        <v>Find on eBay</v>
      </c>
    </row>
    <row r="189">
      <c r="A189" t="inlineStr">
        <is>
          <t xml:space="preserve">188</t>
        </is>
      </c>
      <c r="B189" t="inlineStr">
        <is>
          <t xml:space="preserve">Joan Martinez</t>
        </is>
      </c>
      <c r="C189" t="inlineStr">
        <is>
          <t xml:space="preserve">Dominican Prospect League</t>
        </is>
      </c>
      <c r="D189" t="inlineStr">
        <is>
          <t xml:space="preserve">Base DPL</t>
        </is>
      </c>
      <c r="F189" t="str">
        <f>HYPERLINK("https://www.ebay.com/sch/i.html?_nkw=2023+Elite+Extra+Edition+Joan+Martinez&amp;mkcid=1&amp;mkrid=711-53200-19255-0&amp;siteid=0&amp;campid=5339157451&amp;toolid=10001&amp;mkevt=1&amp;customid=checklist-xlsx","Find on eBay")</f>
        <v>Find on eBay</v>
      </c>
    </row>
    <row r="190">
      <c r="A190" t="inlineStr">
        <is>
          <t xml:space="preserve">189</t>
        </is>
      </c>
      <c r="B190" t="inlineStr">
        <is>
          <t xml:space="preserve">Angel De Los Santos</t>
        </is>
      </c>
      <c r="C190" t="inlineStr">
        <is>
          <t xml:space="preserve">Dominican Prospect League</t>
        </is>
      </c>
      <c r="D190" t="inlineStr">
        <is>
          <t xml:space="preserve">Base DPL</t>
        </is>
      </c>
      <c r="F190" t="str">
        <f>HYPERLINK("https://www.ebay.com/sch/i.html?_nkw=2023+Elite+Extra+Edition+Angel+De+Los+Santos&amp;mkcid=1&amp;mkrid=711-53200-19255-0&amp;siteid=0&amp;campid=5339157451&amp;toolid=10001&amp;mkevt=1&amp;customid=checklist-xlsx","Find on eBay")</f>
        <v>Find on eBay</v>
      </c>
    </row>
    <row r="191">
      <c r="A191" t="inlineStr">
        <is>
          <t xml:space="preserve">190</t>
        </is>
      </c>
      <c r="B191" t="inlineStr">
        <is>
          <t xml:space="preserve">Natanael Mercedez</t>
        </is>
      </c>
      <c r="C191" t="inlineStr">
        <is>
          <t xml:space="preserve">Dominican Prospect League</t>
        </is>
      </c>
      <c r="D191" t="inlineStr">
        <is>
          <t xml:space="preserve">Base DPL</t>
        </is>
      </c>
      <c r="F191" t="str">
        <f>HYPERLINK("https://www.ebay.com/sch/i.html?_nkw=2023+Elite+Extra+Edition+Natanael+Mercedez&amp;mkcid=1&amp;mkrid=711-53200-19255-0&amp;siteid=0&amp;campid=5339157451&amp;toolid=10001&amp;mkevt=1&amp;customid=checklist-xlsx","Find on eBay")</f>
        <v>Find on eBay</v>
      </c>
    </row>
    <row r="192">
      <c r="A192" t="inlineStr">
        <is>
          <t xml:space="preserve">191</t>
        </is>
      </c>
      <c r="B192" t="inlineStr">
        <is>
          <t xml:space="preserve">Darwin Hernandez</t>
        </is>
      </c>
      <c r="C192" t="inlineStr">
        <is>
          <t xml:space="preserve">Dominican Prospect League</t>
        </is>
      </c>
      <c r="D192" t="inlineStr">
        <is>
          <t xml:space="preserve">Base DPL</t>
        </is>
      </c>
      <c r="F192" t="str">
        <f>HYPERLINK("https://www.ebay.com/sch/i.html?_nkw=2023+Elite+Extra+Edition+Darwin+Hernandez&amp;mkcid=1&amp;mkrid=711-53200-19255-0&amp;siteid=0&amp;campid=5339157451&amp;toolid=10001&amp;mkevt=1&amp;customid=checklist-xlsx","Find on eBay")</f>
        <v>Find on eBay</v>
      </c>
    </row>
    <row r="193">
      <c r="A193" t="inlineStr">
        <is>
          <t xml:space="preserve">192</t>
        </is>
      </c>
      <c r="B193" t="inlineStr">
        <is>
          <t xml:space="preserve">Angel Perez</t>
        </is>
      </c>
      <c r="C193" t="inlineStr">
        <is>
          <t xml:space="preserve">Dominican Prospect League</t>
        </is>
      </c>
      <c r="D193" t="inlineStr">
        <is>
          <t xml:space="preserve">Base DPL</t>
        </is>
      </c>
      <c r="F193" t="str">
        <f>HYPERLINK("https://www.ebay.com/sch/i.html?_nkw=2023+Elite+Extra+Edition+Angel+Perez&amp;mkcid=1&amp;mkrid=711-53200-19255-0&amp;siteid=0&amp;campid=5339157451&amp;toolid=10001&amp;mkevt=1&amp;customid=checklist-xlsx","Find on eBay")</f>
        <v>Find on eBay</v>
      </c>
    </row>
    <row r="194">
      <c r="A194" t="inlineStr">
        <is>
          <t xml:space="preserve">193</t>
        </is>
      </c>
      <c r="B194" t="inlineStr">
        <is>
          <t xml:space="preserve">Luis Garcia</t>
        </is>
      </c>
      <c r="C194" t="inlineStr">
        <is>
          <t xml:space="preserve">Dominican Prospect League</t>
        </is>
      </c>
      <c r="D194" t="inlineStr">
        <is>
          <t xml:space="preserve">Base DPL</t>
        </is>
      </c>
      <c r="F194" t="str">
        <f>HYPERLINK("https://www.ebay.com/sch/i.html?_nkw=2023+Elite+Extra+Edition+Luis+Garcia&amp;mkcid=1&amp;mkrid=711-53200-19255-0&amp;siteid=0&amp;campid=5339157451&amp;toolid=10001&amp;mkevt=1&amp;customid=checklist-xlsx","Find on eBay")</f>
        <v>Find on eBay</v>
      </c>
    </row>
    <row r="195">
      <c r="A195" t="inlineStr">
        <is>
          <t xml:space="preserve">194</t>
        </is>
      </c>
      <c r="B195" t="inlineStr">
        <is>
          <t xml:space="preserve">Deiry Gonzalez</t>
        </is>
      </c>
      <c r="C195" t="inlineStr">
        <is>
          <t xml:space="preserve">Dominican Prospect League</t>
        </is>
      </c>
      <c r="D195" t="inlineStr">
        <is>
          <t xml:space="preserve">Base DPL</t>
        </is>
      </c>
      <c r="F195" t="str">
        <f>HYPERLINK("https://www.ebay.com/sch/i.html?_nkw=2023+Elite+Extra+Edition+Deiry+Gonzalez&amp;mkcid=1&amp;mkrid=711-53200-19255-0&amp;siteid=0&amp;campid=5339157451&amp;toolid=10001&amp;mkevt=1&amp;customid=checklist-xlsx","Find on eBay")</f>
        <v>Find on eBay</v>
      </c>
    </row>
    <row r="196">
      <c r="A196" t="inlineStr">
        <is>
          <t xml:space="preserve">195</t>
        </is>
      </c>
      <c r="B196" t="inlineStr">
        <is>
          <t xml:space="preserve">Andrifer Vizcaino</t>
        </is>
      </c>
      <c r="C196" t="inlineStr">
        <is>
          <t xml:space="preserve">Dominican Prospect League</t>
        </is>
      </c>
      <c r="D196" t="inlineStr">
        <is>
          <t xml:space="preserve">Base DPL</t>
        </is>
      </c>
      <c r="F196" t="str">
        <f>HYPERLINK("https://www.ebay.com/sch/i.html?_nkw=2023+Elite+Extra+Edition+Andrifer+Vizcaino&amp;mkcid=1&amp;mkrid=711-53200-19255-0&amp;siteid=0&amp;campid=5339157451&amp;toolid=10001&amp;mkevt=1&amp;customid=checklist-xlsx","Find on eBay")</f>
        <v>Find on eBay</v>
      </c>
    </row>
    <row r="197">
      <c r="A197" t="inlineStr">
        <is>
          <t xml:space="preserve">196</t>
        </is>
      </c>
      <c r="B197" t="inlineStr">
        <is>
          <t xml:space="preserve">Burfri Lugo</t>
        </is>
      </c>
      <c r="C197" t="inlineStr">
        <is>
          <t xml:space="preserve">Dominican Prospect League</t>
        </is>
      </c>
      <c r="D197" t="inlineStr">
        <is>
          <t xml:space="preserve">Base DPL</t>
        </is>
      </c>
      <c r="F197" t="str">
        <f>HYPERLINK("https://www.ebay.com/sch/i.html?_nkw=2023+Elite+Extra+Edition+Burfri+Lugo&amp;mkcid=1&amp;mkrid=711-53200-19255-0&amp;siteid=0&amp;campid=5339157451&amp;toolid=10001&amp;mkevt=1&amp;customid=checklist-xlsx","Find on eBay")</f>
        <v>Find on eBay</v>
      </c>
    </row>
    <row r="198">
      <c r="A198" t="inlineStr">
        <is>
          <t xml:space="preserve">197</t>
        </is>
      </c>
      <c r="B198" t="inlineStr">
        <is>
          <t xml:space="preserve">Samuel Luis</t>
        </is>
      </c>
      <c r="C198" t="inlineStr">
        <is>
          <t xml:space="preserve">Dominican Prospect League</t>
        </is>
      </c>
      <c r="D198" t="inlineStr">
        <is>
          <t xml:space="preserve">Base DPL</t>
        </is>
      </c>
      <c r="F198" t="str">
        <f>HYPERLINK("https://www.ebay.com/sch/i.html?_nkw=2023+Elite+Extra+Edition+Samuel+Luis&amp;mkcid=1&amp;mkrid=711-53200-19255-0&amp;siteid=0&amp;campid=5339157451&amp;toolid=10001&amp;mkevt=1&amp;customid=checklist-xlsx","Find on eBay")</f>
        <v>Find on eBay</v>
      </c>
    </row>
    <row r="199">
      <c r="A199" t="inlineStr">
        <is>
          <t xml:space="preserve">198</t>
        </is>
      </c>
      <c r="B199" t="inlineStr">
        <is>
          <t xml:space="preserve">Andy Matos</t>
        </is>
      </c>
      <c r="C199" t="inlineStr">
        <is>
          <t xml:space="preserve">Dominican Prospect League</t>
        </is>
      </c>
      <c r="D199" t="inlineStr">
        <is>
          <t xml:space="preserve">Base DPL</t>
        </is>
      </c>
      <c r="F199" t="str">
        <f>HYPERLINK("https://www.ebay.com/sch/i.html?_nkw=2023+Elite+Extra+Edition+Andy+Matos&amp;mkcid=1&amp;mkrid=711-53200-19255-0&amp;siteid=0&amp;campid=5339157451&amp;toolid=10001&amp;mkevt=1&amp;customid=checklist-xlsx","Find on eBay")</f>
        <v>Find on eBay</v>
      </c>
    </row>
    <row r="200">
      <c r="A200" t="inlineStr">
        <is>
          <t xml:space="preserve">199</t>
        </is>
      </c>
      <c r="B200" t="inlineStr">
        <is>
          <t xml:space="preserve">Dariel Duran</t>
        </is>
      </c>
      <c r="C200" t="inlineStr">
        <is>
          <t xml:space="preserve">Dominican Prospect League</t>
        </is>
      </c>
      <c r="D200" t="inlineStr">
        <is>
          <t xml:space="preserve">Base DPL</t>
        </is>
      </c>
      <c r="F200" t="str">
        <f>HYPERLINK("https://www.ebay.com/sch/i.html?_nkw=2023+Elite+Extra+Edition+Dariel+Duran&amp;mkcid=1&amp;mkrid=711-53200-19255-0&amp;siteid=0&amp;campid=5339157451&amp;toolid=10001&amp;mkevt=1&amp;customid=checklist-xlsx","Find on eBay")</f>
        <v>Find on eBay</v>
      </c>
    </row>
    <row r="201">
      <c r="A201" t="inlineStr">
        <is>
          <t xml:space="preserve">200</t>
        </is>
      </c>
      <c r="B201" t="inlineStr">
        <is>
          <t xml:space="preserve">Melvin Mojica</t>
        </is>
      </c>
      <c r="C201" t="inlineStr">
        <is>
          <t xml:space="preserve">Dominican Prospect League</t>
        </is>
      </c>
      <c r="D201" t="inlineStr">
        <is>
          <t xml:space="preserve">Base DPL</t>
        </is>
      </c>
      <c r="F201" t="str">
        <f>HYPERLINK("https://www.ebay.com/sch/i.html?_nkw=2023+Elite+Extra+Edition+Melvin+Mojica&amp;mkcid=1&amp;mkrid=711-53200-19255-0&amp;siteid=0&amp;campid=5339157451&amp;toolid=10001&amp;mkevt=1&amp;customid=checklist-xlsx","Find on eBay")</f>
        <v>Find on eBay</v>
      </c>
    </row>
    <row r="202">
      <c r="A202" t="inlineStr">
        <is>
          <t xml:space="preserve">1</t>
        </is>
      </c>
      <c r="B202" t="inlineStr">
        <is>
          <t xml:space="preserve">Dylan Crews</t>
        </is>
      </c>
      <c r="C202" t="inlineStr">
        <is>
          <t xml:space="preserve">Washington Nationals</t>
        </is>
      </c>
      <c r="D202" t="inlineStr">
        <is>
          <t xml:space="preserve">Base Signatures</t>
        </is>
      </c>
      <c r="F202" t="str">
        <f>HYPERLINK("https://www.ebay.com/sch/i.html?_nkw=2023+Elite+Extra+Edition+Dylan+Crews+auto&amp;mkcid=1&amp;mkrid=711-53200-19255-0&amp;siteid=0&amp;campid=5339157451&amp;toolid=10001&amp;mkevt=1&amp;customid=checklist-xlsx","Find on eBay")</f>
        <v>Find on eBay</v>
      </c>
    </row>
    <row r="203">
      <c r="A203" t="inlineStr">
        <is>
          <t xml:space="preserve">2</t>
        </is>
      </c>
      <c r="B203" t="inlineStr">
        <is>
          <t xml:space="preserve">Jake Bloss</t>
        </is>
      </c>
      <c r="C203" t="inlineStr">
        <is>
          <t xml:space="preserve">Houston Astros</t>
        </is>
      </c>
      <c r="D203" t="inlineStr">
        <is>
          <t xml:space="preserve">Base Signatures</t>
        </is>
      </c>
      <c r="F203" t="str">
        <f>HYPERLINK("https://www.ebay.com/sch/i.html?_nkw=2023+Elite+Extra+Edition+Jake+Bloss+auto&amp;mkcid=1&amp;mkrid=711-53200-19255-0&amp;siteid=0&amp;campid=5339157451&amp;toolid=10001&amp;mkevt=1&amp;customid=checklist-xlsx","Find on eBay")</f>
        <v>Find on eBay</v>
      </c>
    </row>
    <row r="204">
      <c r="A204" t="inlineStr">
        <is>
          <t xml:space="preserve">3</t>
        </is>
      </c>
      <c r="B204" t="inlineStr">
        <is>
          <t xml:space="preserve">T.J. Nichols</t>
        </is>
      </c>
      <c r="C204" t="inlineStr">
        <is>
          <t xml:space="preserve">Tampa Bay Rays</t>
        </is>
      </c>
      <c r="D204" t="inlineStr">
        <is>
          <t xml:space="preserve">Base Signatures</t>
        </is>
      </c>
      <c r="F204" t="str">
        <f>HYPERLINK("https://www.ebay.com/sch/i.html?_nkw=2023+Elite+Extra+Edition+T.J.+Nichols+auto&amp;mkcid=1&amp;mkrid=711-53200-19255-0&amp;siteid=0&amp;campid=5339157451&amp;toolid=10001&amp;mkevt=1&amp;customid=checklist-xlsx","Find on eBay")</f>
        <v>Find on eBay</v>
      </c>
    </row>
    <row r="205">
      <c r="A205" t="inlineStr">
        <is>
          <t xml:space="preserve">4</t>
        </is>
      </c>
      <c r="B205" t="inlineStr">
        <is>
          <t xml:space="preserve">Jacob Gonzalez</t>
        </is>
      </c>
      <c r="C205" t="inlineStr">
        <is>
          <t xml:space="preserve">Chicago White Sox</t>
        </is>
      </c>
      <c r="D205" t="inlineStr">
        <is>
          <t xml:space="preserve">Base Signatures</t>
        </is>
      </c>
      <c r="F205" t="str">
        <f>HYPERLINK("https://www.ebay.com/sch/i.html?_nkw=2023+Elite+Extra+Edition+Jacob+Gonzalez+auto&amp;mkcid=1&amp;mkrid=711-53200-19255-0&amp;siteid=0&amp;campid=5339157451&amp;toolid=10001&amp;mkevt=1&amp;customid=checklist-xlsx","Find on eBay")</f>
        <v>Find on eBay</v>
      </c>
    </row>
    <row r="206">
      <c r="A206" t="inlineStr">
        <is>
          <t xml:space="preserve">5</t>
        </is>
      </c>
      <c r="B206" t="inlineStr">
        <is>
          <t xml:space="preserve">Maui Ahuna</t>
        </is>
      </c>
      <c r="C206" t="inlineStr">
        <is>
          <t xml:space="preserve">San Francisco Giants</t>
        </is>
      </c>
      <c r="D206" t="inlineStr">
        <is>
          <t xml:space="preserve">Base Signatures</t>
        </is>
      </c>
      <c r="F206" t="str">
        <f>HYPERLINK("https://www.ebay.com/sch/i.html?_nkw=2023+Elite+Extra+Edition+Maui+Ahuna+auto&amp;mkcid=1&amp;mkrid=711-53200-19255-0&amp;siteid=0&amp;campid=5339157451&amp;toolid=10001&amp;mkevt=1&amp;customid=checklist-xlsx","Find on eBay")</f>
        <v>Find on eBay</v>
      </c>
    </row>
    <row r="207">
      <c r="A207" t="inlineStr">
        <is>
          <t xml:space="preserve">6</t>
        </is>
      </c>
      <c r="B207" t="inlineStr">
        <is>
          <t xml:space="preserve">George Lombard Jr.</t>
        </is>
      </c>
      <c r="C207" t="inlineStr">
        <is>
          <t xml:space="preserve">New York Yankees</t>
        </is>
      </c>
      <c r="D207" t="inlineStr">
        <is>
          <t xml:space="preserve">Base Signatures</t>
        </is>
      </c>
      <c r="F207" t="str">
        <f>HYPERLINK("https://www.ebay.com/sch/i.html?_nkw=2023+Elite+Extra+Edition+George+Lombard+Jr.+auto&amp;mkcid=1&amp;mkrid=711-53200-19255-0&amp;siteid=0&amp;campid=5339157451&amp;toolid=10001&amp;mkevt=1&amp;customid=checklist-xlsx","Find on eBay")</f>
        <v>Find on eBay</v>
      </c>
    </row>
    <row r="208">
      <c r="A208" t="inlineStr">
        <is>
          <t xml:space="preserve">7</t>
        </is>
      </c>
      <c r="B208" t="inlineStr">
        <is>
          <t xml:space="preserve">Paul Skenes</t>
        </is>
      </c>
      <c r="C208" t="inlineStr">
        <is>
          <t xml:space="preserve">Pittsburgh Pirates</t>
        </is>
      </c>
      <c r="D208" t="inlineStr">
        <is>
          <t xml:space="preserve">Base Signatures</t>
        </is>
      </c>
      <c r="F208" t="str">
        <f>HYPERLINK("https://www.ebay.com/sch/i.html?_nkw=2023+Elite+Extra+Edition+Paul+Skenes+auto&amp;mkcid=1&amp;mkrid=711-53200-19255-0&amp;siteid=0&amp;campid=5339157451&amp;toolid=10001&amp;mkevt=1&amp;customid=checklist-xlsx","Find on eBay")</f>
        <v>Find on eBay</v>
      </c>
    </row>
    <row r="209">
      <c r="A209" t="inlineStr">
        <is>
          <t xml:space="preserve">8</t>
        </is>
      </c>
      <c r="B209" t="inlineStr">
        <is>
          <t xml:space="preserve">Ty Floyd</t>
        </is>
      </c>
      <c r="C209" t="inlineStr">
        <is>
          <t xml:space="preserve">Cincinnati Reds</t>
        </is>
      </c>
      <c r="D209" t="inlineStr">
        <is>
          <t xml:space="preserve">Base Signatures</t>
        </is>
      </c>
      <c r="F209" t="str">
        <f>HYPERLINK("https://www.ebay.com/sch/i.html?_nkw=2023+Elite+Extra+Edition+Ty+Floyd+auto&amp;mkcid=1&amp;mkrid=711-53200-19255-0&amp;siteid=0&amp;campid=5339157451&amp;toolid=10001&amp;mkevt=1&amp;customid=checklist-xlsx","Find on eBay")</f>
        <v>Find on eBay</v>
      </c>
    </row>
    <row r="210">
      <c r="A210" t="inlineStr">
        <is>
          <t xml:space="preserve">9</t>
        </is>
      </c>
      <c r="B210" t="inlineStr">
        <is>
          <t xml:space="preserve">Isaiah Drake</t>
        </is>
      </c>
      <c r="C210" t="inlineStr">
        <is>
          <t xml:space="preserve">Atlanta Braves</t>
        </is>
      </c>
      <c r="D210" t="inlineStr">
        <is>
          <t xml:space="preserve">Base Signatures</t>
        </is>
      </c>
      <c r="F210" t="str">
        <f>HYPERLINK("https://www.ebay.com/sch/i.html?_nkw=2023+Elite+Extra+Edition+Isaiah+Drake+auto&amp;mkcid=1&amp;mkrid=711-53200-19255-0&amp;siteid=0&amp;campid=5339157451&amp;toolid=10001&amp;mkevt=1&amp;customid=checklist-xlsx","Find on eBay")</f>
        <v>Find on eBay</v>
      </c>
    </row>
    <row r="211">
      <c r="A211" t="inlineStr">
        <is>
          <t xml:space="preserve">10</t>
        </is>
      </c>
      <c r="B211" t="inlineStr">
        <is>
          <t xml:space="preserve">Cole Schoenwetter</t>
        </is>
      </c>
      <c r="C211" t="inlineStr">
        <is>
          <t xml:space="preserve">Cincinnati Reds</t>
        </is>
      </c>
      <c r="D211" t="inlineStr">
        <is>
          <t xml:space="preserve">Base Signatures</t>
        </is>
      </c>
      <c r="F211" t="str">
        <f>HYPERLINK("https://www.ebay.com/sch/i.html?_nkw=2023+Elite+Extra+Edition+Cole+Schoenwetter+auto&amp;mkcid=1&amp;mkrid=711-53200-19255-0&amp;siteid=0&amp;campid=5339157451&amp;toolid=10001&amp;mkevt=1&amp;customid=checklist-xlsx","Find on eBay")</f>
        <v>Find on eBay</v>
      </c>
    </row>
    <row r="212">
      <c r="A212" t="inlineStr">
        <is>
          <t xml:space="preserve">11</t>
        </is>
      </c>
      <c r="B212" t="inlineStr">
        <is>
          <t xml:space="preserve">Jacob Wilson</t>
        </is>
      </c>
      <c r="C212" t="inlineStr">
        <is>
          <t xml:space="preserve">Oakland Athletics</t>
        </is>
      </c>
      <c r="D212" t="inlineStr">
        <is>
          <t xml:space="preserve">Base Signatures</t>
        </is>
      </c>
      <c r="F212" t="str">
        <f>HYPERLINK("https://www.ebay.com/sch/i.html?_nkw=2023+Elite+Extra+Edition+Jacob+Wilson+auto&amp;mkcid=1&amp;mkrid=711-53200-19255-0&amp;siteid=0&amp;campid=5339157451&amp;toolid=10001&amp;mkevt=1&amp;customid=checklist-xlsx","Find on eBay")</f>
        <v>Find on eBay</v>
      </c>
    </row>
    <row r="213">
      <c r="A213" t="inlineStr">
        <is>
          <t xml:space="preserve">12</t>
        </is>
      </c>
      <c r="B213" t="inlineStr">
        <is>
          <t xml:space="preserve">Jake DeLeo</t>
        </is>
      </c>
      <c r="C213" t="inlineStr">
        <is>
          <t xml:space="preserve">Miami Marlins</t>
        </is>
      </c>
      <c r="D213" t="inlineStr">
        <is>
          <t xml:space="preserve">Base Signatures</t>
        </is>
      </c>
      <c r="F213" t="str">
        <f>HYPERLINK("https://www.ebay.com/sch/i.html?_nkw=2023+Elite+Extra+Edition+Jake+DeLeo+auto&amp;mkcid=1&amp;mkrid=711-53200-19255-0&amp;siteid=0&amp;campid=5339157451&amp;toolid=10001&amp;mkevt=1&amp;customid=checklist-xlsx","Find on eBay")</f>
        <v>Find on eBay</v>
      </c>
    </row>
    <row r="214">
      <c r="A214" t="inlineStr">
        <is>
          <t xml:space="preserve">13</t>
        </is>
      </c>
      <c r="B214" t="inlineStr">
        <is>
          <t xml:space="preserve">Bryce Eldridge</t>
        </is>
      </c>
      <c r="C214" t="inlineStr">
        <is>
          <t xml:space="preserve">San Francisco Giants</t>
        </is>
      </c>
      <c r="D214" t="inlineStr">
        <is>
          <t xml:space="preserve">Base Signatures</t>
        </is>
      </c>
      <c r="F214" t="str">
        <f>HYPERLINK("https://www.ebay.com/sch/i.html?_nkw=2023+Elite+Extra+Edition+Bryce+Eldridge+auto&amp;mkcid=1&amp;mkrid=711-53200-19255-0&amp;siteid=0&amp;campid=5339157451&amp;toolid=10001&amp;mkevt=1&amp;customid=checklist-xlsx","Find on eBay")</f>
        <v>Find on eBay</v>
      </c>
    </row>
    <row r="215">
      <c r="A215" t="inlineStr">
        <is>
          <t xml:space="preserve">14</t>
        </is>
      </c>
      <c r="B215" t="inlineStr">
        <is>
          <t xml:space="preserve">Nazzan Zanetello</t>
        </is>
      </c>
      <c r="C215" t="inlineStr">
        <is>
          <t xml:space="preserve">Boston Red Sox</t>
        </is>
      </c>
      <c r="D215" t="inlineStr">
        <is>
          <t xml:space="preserve">Base Signatures</t>
        </is>
      </c>
      <c r="F215" t="str">
        <f>HYPERLINK("https://www.ebay.com/sch/i.html?_nkw=2023+Elite+Extra+Edition+Nazzan+Zanetello+auto&amp;mkcid=1&amp;mkrid=711-53200-19255-0&amp;siteid=0&amp;campid=5339157451&amp;toolid=10001&amp;mkevt=1&amp;customid=checklist-xlsx","Find on eBay")</f>
        <v>Find on eBay</v>
      </c>
    </row>
    <row r="216">
      <c r="A216" t="inlineStr">
        <is>
          <t xml:space="preserve">15</t>
        </is>
      </c>
      <c r="B216" t="inlineStr">
        <is>
          <t xml:space="preserve">Aidan Miller</t>
        </is>
      </c>
      <c r="C216" t="inlineStr">
        <is>
          <t xml:space="preserve">Philadelphia Phillies</t>
        </is>
      </c>
      <c r="D216" t="inlineStr">
        <is>
          <t xml:space="preserve">Base Signatures</t>
        </is>
      </c>
      <c r="F216" t="str">
        <f>HYPERLINK("https://www.ebay.com/sch/i.html?_nkw=2023+Elite+Extra+Edition+Aidan+Miller+auto&amp;mkcid=1&amp;mkrid=711-53200-19255-0&amp;siteid=0&amp;campid=5339157451&amp;toolid=10001&amp;mkevt=1&amp;customid=checklist-xlsx","Find on eBay")</f>
        <v>Find on eBay</v>
      </c>
    </row>
    <row r="217">
      <c r="A217" t="inlineStr">
        <is>
          <t xml:space="preserve">16</t>
        </is>
      </c>
      <c r="B217" t="inlineStr">
        <is>
          <t xml:space="preserve">Connor O'Halloran</t>
        </is>
      </c>
      <c r="C217" t="inlineStr">
        <is>
          <t xml:space="preserve">Toronto Blue Jays</t>
        </is>
      </c>
      <c r="D217" t="inlineStr">
        <is>
          <t xml:space="preserve">Base Signatures</t>
        </is>
      </c>
      <c r="F217" t="str">
        <f>HYPERLINK("https://www.ebay.com/sch/i.html?_nkw=2023+Elite+Extra+Edition+Connor+O%27Halloran+auto&amp;mkcid=1&amp;mkrid=711-53200-19255-0&amp;siteid=0&amp;campid=5339157451&amp;toolid=10001&amp;mkevt=1&amp;customid=checklist-xlsx","Find on eBay")</f>
        <v>Find on eBay</v>
      </c>
    </row>
    <row r="218">
      <c r="A218" t="inlineStr">
        <is>
          <t xml:space="preserve">17</t>
        </is>
      </c>
      <c r="B218" t="inlineStr">
        <is>
          <t xml:space="preserve">Myles Naylor</t>
        </is>
      </c>
      <c r="C218" t="inlineStr">
        <is>
          <t xml:space="preserve">Oakland Athletics</t>
        </is>
      </c>
      <c r="D218" t="inlineStr">
        <is>
          <t xml:space="preserve">Base Signatures</t>
        </is>
      </c>
      <c r="F218" t="str">
        <f>HYPERLINK("https://www.ebay.com/sch/i.html?_nkw=2023+Elite+Extra+Edition+Myles+Naylor+auto&amp;mkcid=1&amp;mkrid=711-53200-19255-0&amp;siteid=0&amp;campid=5339157451&amp;toolid=10001&amp;mkevt=1&amp;customid=checklist-xlsx","Find on eBay")</f>
        <v>Find on eBay</v>
      </c>
    </row>
    <row r="219">
      <c r="A219" t="inlineStr">
        <is>
          <t xml:space="preserve">18</t>
        </is>
      </c>
      <c r="B219" t="inlineStr">
        <is>
          <t xml:space="preserve">Carson Roccaforte</t>
        </is>
      </c>
      <c r="C219" t="inlineStr">
        <is>
          <t xml:space="preserve">Kansas City Royals</t>
        </is>
      </c>
      <c r="D219" t="inlineStr">
        <is>
          <t xml:space="preserve">Base Signatures</t>
        </is>
      </c>
      <c r="F219" t="str">
        <f>HYPERLINK("https://www.ebay.com/sch/i.html?_nkw=2023+Elite+Extra+Edition+Carson+Roccaforte+auto&amp;mkcid=1&amp;mkrid=711-53200-19255-0&amp;siteid=0&amp;campid=5339157451&amp;toolid=10001&amp;mkevt=1&amp;customid=checklist-xlsx","Find on eBay")</f>
        <v>Find on eBay</v>
      </c>
    </row>
    <row r="220">
      <c r="A220" t="inlineStr">
        <is>
          <t xml:space="preserve">19</t>
        </is>
      </c>
      <c r="B220" t="inlineStr">
        <is>
          <t xml:space="preserve">Chase Jaworsky</t>
        </is>
      </c>
      <c r="C220" t="inlineStr">
        <is>
          <t xml:space="preserve">Houston Astros</t>
        </is>
      </c>
      <c r="D220" t="inlineStr">
        <is>
          <t xml:space="preserve">Base Signatures</t>
        </is>
      </c>
      <c r="F220" t="str">
        <f>HYPERLINK("https://www.ebay.com/sch/i.html?_nkw=2023+Elite+Extra+Edition+Chase+Jaworsky+auto&amp;mkcid=1&amp;mkrid=711-53200-19255-0&amp;siteid=0&amp;campid=5339157451&amp;toolid=10001&amp;mkevt=1&amp;customid=checklist-xlsx","Find on eBay")</f>
        <v>Find on eBay</v>
      </c>
    </row>
    <row r="221">
      <c r="A221" t="inlineStr">
        <is>
          <t xml:space="preserve">20</t>
        </is>
      </c>
      <c r="B221" t="inlineStr">
        <is>
          <t xml:space="preserve">Ethan Pecko</t>
        </is>
      </c>
      <c r="C221" t="inlineStr">
        <is>
          <t xml:space="preserve">Houston Astros</t>
        </is>
      </c>
      <c r="D221" t="inlineStr">
        <is>
          <t xml:space="preserve">Base Signatures</t>
        </is>
      </c>
      <c r="F221" t="str">
        <f>HYPERLINK("https://www.ebay.com/sch/i.html?_nkw=2023+Elite+Extra+Edition+Ethan+Pecko+auto&amp;mkcid=1&amp;mkrid=711-53200-19255-0&amp;siteid=0&amp;campid=5339157451&amp;toolid=10001&amp;mkevt=1&amp;customid=checklist-xlsx","Find on eBay")</f>
        <v>Find on eBay</v>
      </c>
    </row>
    <row r="222">
      <c r="A222" t="inlineStr">
        <is>
          <t xml:space="preserve">21</t>
        </is>
      </c>
      <c r="B222" t="inlineStr">
        <is>
          <t xml:space="preserve">Rhett Lowder</t>
        </is>
      </c>
      <c r="C222" t="inlineStr">
        <is>
          <t xml:space="preserve">Cincinnati Reds</t>
        </is>
      </c>
      <c r="D222" t="inlineStr">
        <is>
          <t xml:space="preserve">Base Signatures</t>
        </is>
      </c>
      <c r="F222" t="str">
        <f>HYPERLINK("https://www.ebay.com/sch/i.html?_nkw=2023+Elite+Extra+Edition+Rhett+Lowder+auto&amp;mkcid=1&amp;mkrid=711-53200-19255-0&amp;siteid=0&amp;campid=5339157451&amp;toolid=10001&amp;mkevt=1&amp;customid=checklist-xlsx","Find on eBay")</f>
        <v>Find on eBay</v>
      </c>
    </row>
    <row r="223">
      <c r="A223" t="inlineStr">
        <is>
          <t xml:space="preserve">22</t>
        </is>
      </c>
      <c r="B223" t="inlineStr">
        <is>
          <t xml:space="preserve">Jason Savacool</t>
        </is>
      </c>
      <c r="C223" t="inlineStr">
        <is>
          <t xml:space="preserve">St. Louis Cardinals</t>
        </is>
      </c>
      <c r="D223" t="inlineStr">
        <is>
          <t xml:space="preserve">Base Signatures</t>
        </is>
      </c>
      <c r="F223" t="str">
        <f>HYPERLINK("https://www.ebay.com/sch/i.html?_nkw=2023+Elite+Extra+Edition+Jason+Savacool+auto&amp;mkcid=1&amp;mkrid=711-53200-19255-0&amp;siteid=0&amp;campid=5339157451&amp;toolid=10001&amp;mkevt=1&amp;customid=checklist-xlsx","Find on eBay")</f>
        <v>Find on eBay</v>
      </c>
    </row>
    <row r="224">
      <c r="A224" t="inlineStr">
        <is>
          <t xml:space="preserve">23</t>
        </is>
      </c>
      <c r="B224" t="inlineStr">
        <is>
          <t xml:space="preserve">Enrique Bradfield Jr.</t>
        </is>
      </c>
      <c r="C224" t="inlineStr">
        <is>
          <t xml:space="preserve">Baltimore Orioles</t>
        </is>
      </c>
      <c r="D224" t="inlineStr">
        <is>
          <t xml:space="preserve">Base Signatures</t>
        </is>
      </c>
      <c r="F224" t="str">
        <f>HYPERLINK("https://www.ebay.com/sch/i.html?_nkw=2023+Elite+Extra+Edition+Enrique+Bradfield+Jr.+auto&amp;mkcid=1&amp;mkrid=711-53200-19255-0&amp;siteid=0&amp;campid=5339157451&amp;toolid=10001&amp;mkevt=1&amp;customid=checklist-xlsx","Find on eBay")</f>
        <v>Find on eBay</v>
      </c>
    </row>
    <row r="225">
      <c r="A225" t="inlineStr">
        <is>
          <t xml:space="preserve">24</t>
        </is>
      </c>
      <c r="B225" t="inlineStr">
        <is>
          <t xml:space="preserve">Philip Abner</t>
        </is>
      </c>
      <c r="C225" t="inlineStr">
        <is>
          <t xml:space="preserve">Arizona Diamondbacks</t>
        </is>
      </c>
      <c r="D225" t="inlineStr">
        <is>
          <t xml:space="preserve">Base Signatures</t>
        </is>
      </c>
      <c r="F225" t="str">
        <f>HYPERLINK("https://www.ebay.com/sch/i.html?_nkw=2023+Elite+Extra+Edition+Philip+Abner+auto&amp;mkcid=1&amp;mkrid=711-53200-19255-0&amp;siteid=0&amp;campid=5339157451&amp;toolid=10001&amp;mkevt=1&amp;customid=checklist-xlsx","Find on eBay")</f>
        <v>Find on eBay</v>
      </c>
    </row>
    <row r="226">
      <c r="A226" t="inlineStr">
        <is>
          <t xml:space="preserve">25</t>
        </is>
      </c>
      <c r="B226" t="inlineStr">
        <is>
          <t xml:space="preserve">Brice Matthews</t>
        </is>
      </c>
      <c r="C226" t="inlineStr">
        <is>
          <t xml:space="preserve">Houston Astros</t>
        </is>
      </c>
      <c r="D226" t="inlineStr">
        <is>
          <t xml:space="preserve">Base Signatures</t>
        </is>
      </c>
      <c r="F226" t="str">
        <f>HYPERLINK("https://www.ebay.com/sch/i.html?_nkw=2023+Elite+Extra+Edition+Brice+Matthews+auto&amp;mkcid=1&amp;mkrid=711-53200-19255-0&amp;siteid=0&amp;campid=5339157451&amp;toolid=10001&amp;mkevt=1&amp;customid=checklist-xlsx","Find on eBay")</f>
        <v>Find on eBay</v>
      </c>
    </row>
    <row r="227">
      <c r="A227" t="inlineStr">
        <is>
          <t xml:space="preserve">26</t>
        </is>
      </c>
      <c r="B227" t="inlineStr">
        <is>
          <t xml:space="preserve">Colton Ledbetter</t>
        </is>
      </c>
      <c r="C227" t="inlineStr">
        <is>
          <t xml:space="preserve">Tampa Bay Rays</t>
        </is>
      </c>
      <c r="D227" t="inlineStr">
        <is>
          <t xml:space="preserve">Base Signatures</t>
        </is>
      </c>
      <c r="F227" t="str">
        <f>HYPERLINK("https://www.ebay.com/sch/i.html?_nkw=2023+Elite+Extra+Edition+Colton+Ledbetter+auto&amp;mkcid=1&amp;mkrid=711-53200-19255-0&amp;siteid=0&amp;campid=5339157451&amp;toolid=10001&amp;mkevt=1&amp;customid=checklist-xlsx","Find on eBay")</f>
        <v>Find on eBay</v>
      </c>
    </row>
    <row r="228">
      <c r="A228" t="inlineStr">
        <is>
          <t xml:space="preserve">27</t>
        </is>
      </c>
      <c r="B228" t="inlineStr">
        <is>
          <t xml:space="preserve">Alberto Rios</t>
        </is>
      </c>
      <c r="C228" t="inlineStr">
        <is>
          <t xml:space="preserve">Los Angeles Angels</t>
        </is>
      </c>
      <c r="D228" t="inlineStr">
        <is>
          <t xml:space="preserve">Base Signatures</t>
        </is>
      </c>
      <c r="F228" t="str">
        <f>HYPERLINK("https://www.ebay.com/sch/i.html?_nkw=2023+Elite+Extra+Edition+Alberto+Rios+auto&amp;mkcid=1&amp;mkrid=711-53200-19255-0&amp;siteid=0&amp;campid=5339157451&amp;toolid=10001&amp;mkevt=1&amp;customid=checklist-xlsx","Find on eBay")</f>
        <v>Find on eBay</v>
      </c>
    </row>
    <row r="229">
      <c r="A229" t="inlineStr">
        <is>
          <t xml:space="preserve">28</t>
        </is>
      </c>
      <c r="B229" t="inlineStr">
        <is>
          <t xml:space="preserve">Jaden Hamm</t>
        </is>
      </c>
      <c r="C229" t="inlineStr">
        <is>
          <t xml:space="preserve">Detroit Tigers</t>
        </is>
      </c>
      <c r="D229" t="inlineStr">
        <is>
          <t xml:space="preserve">Base Signatures</t>
        </is>
      </c>
      <c r="F229" t="str">
        <f>HYPERLINK("https://www.ebay.com/sch/i.html?_nkw=2023+Elite+Extra+Edition+Jaden+Hamm+auto&amp;mkcid=1&amp;mkrid=711-53200-19255-0&amp;siteid=0&amp;campid=5339157451&amp;toolid=10001&amp;mkevt=1&amp;customid=checklist-xlsx","Find on eBay")</f>
        <v>Find on eBay</v>
      </c>
    </row>
    <row r="230">
      <c r="A230" t="inlineStr">
        <is>
          <t xml:space="preserve">29</t>
        </is>
      </c>
      <c r="B230" t="inlineStr">
        <is>
          <t xml:space="preserve">Cole Carrigg</t>
        </is>
      </c>
      <c r="C230" t="inlineStr">
        <is>
          <t xml:space="preserve">Colorado Rockies</t>
        </is>
      </c>
      <c r="D230" t="inlineStr">
        <is>
          <t xml:space="preserve">Base Signatures</t>
        </is>
      </c>
      <c r="F230" t="str">
        <f>HYPERLINK("https://www.ebay.com/sch/i.html?_nkw=2023+Elite+Extra+Edition+Cole+Carrigg+auto&amp;mkcid=1&amp;mkrid=711-53200-19255-0&amp;siteid=0&amp;campid=5339157451&amp;toolid=10001&amp;mkevt=1&amp;customid=checklist-xlsx","Find on eBay")</f>
        <v>Find on eBay</v>
      </c>
    </row>
    <row r="231">
      <c r="A231" t="inlineStr">
        <is>
          <t xml:space="preserve">30</t>
        </is>
      </c>
      <c r="B231" t="inlineStr">
        <is>
          <t xml:space="preserve">Garrett Baumann</t>
        </is>
      </c>
      <c r="C231" t="inlineStr">
        <is>
          <t xml:space="preserve">Atlanta Braves</t>
        </is>
      </c>
      <c r="D231" t="inlineStr">
        <is>
          <t xml:space="preserve">Base Signatures</t>
        </is>
      </c>
      <c r="F231" t="str">
        <f>HYPERLINK("https://www.ebay.com/sch/i.html?_nkw=2023+Elite+Extra+Edition+Garrett+Baumann+auto&amp;mkcid=1&amp;mkrid=711-53200-19255-0&amp;siteid=0&amp;campid=5339157451&amp;toolid=10001&amp;mkevt=1&amp;customid=checklist-xlsx","Find on eBay")</f>
        <v>Find on eBay</v>
      </c>
    </row>
    <row r="232">
      <c r="A232" t="inlineStr">
        <is>
          <t xml:space="preserve">31</t>
        </is>
      </c>
      <c r="B232" t="inlineStr">
        <is>
          <t xml:space="preserve">Blake Mitchell</t>
        </is>
      </c>
      <c r="C232" t="inlineStr">
        <is>
          <t xml:space="preserve">Kansas City Royals</t>
        </is>
      </c>
      <c r="D232" t="inlineStr">
        <is>
          <t xml:space="preserve">Base Signatures</t>
        </is>
      </c>
      <c r="F232" t="str">
        <f>HYPERLINK("https://www.ebay.com/sch/i.html?_nkw=2023+Elite+Extra+Edition+Blake+Mitchell+auto&amp;mkcid=1&amp;mkrid=711-53200-19255-0&amp;siteid=0&amp;campid=5339157451&amp;toolid=10001&amp;mkevt=1&amp;customid=checklist-xlsx","Find on eBay")</f>
        <v>Find on eBay</v>
      </c>
    </row>
    <row r="233">
      <c r="A233" t="inlineStr">
        <is>
          <t xml:space="preserve">32</t>
        </is>
      </c>
      <c r="B233" t="inlineStr">
        <is>
          <t xml:space="preserve">Jason Woodward</t>
        </is>
      </c>
      <c r="C233" t="inlineStr">
        <is>
          <t xml:space="preserve">Milwaukee Brewers</t>
        </is>
      </c>
      <c r="D233" t="inlineStr">
        <is>
          <t xml:space="preserve">Base Signatures</t>
        </is>
      </c>
      <c r="F233" t="str">
        <f>HYPERLINK("https://www.ebay.com/sch/i.html?_nkw=2023+Elite+Extra+Edition+Jason+Woodward+auto&amp;mkcid=1&amp;mkrid=711-53200-19255-0&amp;siteid=0&amp;campid=5339157451&amp;toolid=10001&amp;mkevt=1&amp;customid=checklist-xlsx","Find on eBay")</f>
        <v>Find on eBay</v>
      </c>
    </row>
    <row r="234">
      <c r="A234" t="inlineStr">
        <is>
          <t xml:space="preserve">33</t>
        </is>
      </c>
      <c r="B234" t="inlineStr">
        <is>
          <t xml:space="preserve">Brock Wilken</t>
        </is>
      </c>
      <c r="C234" t="inlineStr">
        <is>
          <t xml:space="preserve">Milwaukee Brewers</t>
        </is>
      </c>
      <c r="D234" t="inlineStr">
        <is>
          <t xml:space="preserve">Base Signatures</t>
        </is>
      </c>
      <c r="F234" t="str">
        <f>HYPERLINK("https://www.ebay.com/sch/i.html?_nkw=2023+Elite+Extra+Edition+Brock+Wilken+auto&amp;mkcid=1&amp;mkrid=711-53200-19255-0&amp;siteid=0&amp;campid=5339157451&amp;toolid=10001&amp;mkevt=1&amp;customid=checklist-xlsx","Find on eBay")</f>
        <v>Find on eBay</v>
      </c>
    </row>
    <row r="235">
      <c r="A235" t="inlineStr">
        <is>
          <t xml:space="preserve">34</t>
        </is>
      </c>
      <c r="B235" t="inlineStr">
        <is>
          <t xml:space="preserve">Quinn Mathews</t>
        </is>
      </c>
      <c r="C235" t="inlineStr">
        <is>
          <t xml:space="preserve">St. Louis Cardinals</t>
        </is>
      </c>
      <c r="D235" t="inlineStr">
        <is>
          <t xml:space="preserve">Base Signatures</t>
        </is>
      </c>
      <c r="F235" t="str">
        <f>HYPERLINK("https://www.ebay.com/sch/i.html?_nkw=2023+Elite+Extra+Edition+Quinn+Mathews+auto&amp;mkcid=1&amp;mkrid=711-53200-19255-0&amp;siteid=0&amp;campid=5339157451&amp;toolid=10001&amp;mkevt=1&amp;customid=checklist-xlsx","Find on eBay")</f>
        <v>Find on eBay</v>
      </c>
    </row>
    <row r="236">
      <c r="A236" t="inlineStr">
        <is>
          <t xml:space="preserve">35</t>
        </is>
      </c>
      <c r="B236" t="inlineStr">
        <is>
          <t xml:space="preserve">Jonny Farmelo</t>
        </is>
      </c>
      <c r="C236" t="inlineStr">
        <is>
          <t xml:space="preserve">Seattle Mariners</t>
        </is>
      </c>
      <c r="D236" t="inlineStr">
        <is>
          <t xml:space="preserve">Base Signatures</t>
        </is>
      </c>
      <c r="F236" t="str">
        <f>HYPERLINK("https://www.ebay.com/sch/i.html?_nkw=2023+Elite+Extra+Edition+Jonny+Farmelo+auto&amp;mkcid=1&amp;mkrid=711-53200-19255-0&amp;siteid=0&amp;campid=5339157451&amp;toolid=10001&amp;mkevt=1&amp;customid=checklist-xlsx","Find on eBay")</f>
        <v>Find on eBay</v>
      </c>
    </row>
    <row r="237">
      <c r="A237" t="inlineStr">
        <is>
          <t xml:space="preserve">36</t>
        </is>
      </c>
      <c r="B237" t="inlineStr">
        <is>
          <t xml:space="preserve">Cole Foster</t>
        </is>
      </c>
      <c r="C237" t="inlineStr">
        <is>
          <t xml:space="preserve">San Francisco Giants</t>
        </is>
      </c>
      <c r="D237" t="inlineStr">
        <is>
          <t xml:space="preserve">Base Signatures</t>
        </is>
      </c>
      <c r="F237" t="str">
        <f>HYPERLINK("https://www.ebay.com/sch/i.html?_nkw=2023+Elite+Extra+Edition+Cole+Foster+auto&amp;mkcid=1&amp;mkrid=711-53200-19255-0&amp;siteid=0&amp;campid=5339157451&amp;toolid=10001&amp;mkevt=1&amp;customid=checklist-xlsx","Find on eBay")</f>
        <v>Find on eBay</v>
      </c>
    </row>
    <row r="238">
      <c r="A238" t="inlineStr">
        <is>
          <t xml:space="preserve">37</t>
        </is>
      </c>
      <c r="B238" t="inlineStr">
        <is>
          <t xml:space="preserve">Austin Troesser</t>
        </is>
      </c>
      <c r="C238" t="inlineStr">
        <is>
          <t xml:space="preserve">New York Mets</t>
        </is>
      </c>
      <c r="D238" t="inlineStr">
        <is>
          <t xml:space="preserve">Base Signatures</t>
        </is>
      </c>
      <c r="F238" t="str">
        <f>HYPERLINK("https://www.ebay.com/sch/i.html?_nkw=2023+Elite+Extra+Edition+Austin+Troesser+auto&amp;mkcid=1&amp;mkrid=711-53200-19255-0&amp;siteid=0&amp;campid=5339157451&amp;toolid=10001&amp;mkevt=1&amp;customid=checklist-xlsx","Find on eBay")</f>
        <v>Find on eBay</v>
      </c>
    </row>
    <row r="239">
      <c r="A239" t="inlineStr">
        <is>
          <t xml:space="preserve">38</t>
        </is>
      </c>
      <c r="B239" t="inlineStr">
        <is>
          <t xml:space="preserve">Cade Kuehler</t>
        </is>
      </c>
      <c r="C239" t="inlineStr">
        <is>
          <t xml:space="preserve">Atlanta Braves</t>
        </is>
      </c>
      <c r="D239" t="inlineStr">
        <is>
          <t xml:space="preserve">Base Signatures</t>
        </is>
      </c>
      <c r="F239" t="str">
        <f>HYPERLINK("https://www.ebay.com/sch/i.html?_nkw=2023+Elite+Extra+Edition+Cade+Kuehler+auto&amp;mkcid=1&amp;mkrid=711-53200-19255-0&amp;siteid=0&amp;campid=5339157451&amp;toolid=10001&amp;mkevt=1&amp;customid=checklist-xlsx","Find on eBay")</f>
        <v>Find on eBay</v>
      </c>
    </row>
    <row r="240">
      <c r="A240" t="inlineStr">
        <is>
          <t xml:space="preserve">39</t>
        </is>
      </c>
      <c r="B240" t="inlineStr">
        <is>
          <t xml:space="preserve">Colin Houck</t>
        </is>
      </c>
      <c r="C240" t="inlineStr">
        <is>
          <t xml:space="preserve">New York Mets</t>
        </is>
      </c>
      <c r="D240" t="inlineStr">
        <is>
          <t xml:space="preserve">Base Signatures</t>
        </is>
      </c>
      <c r="F240" t="str">
        <f>HYPERLINK("https://www.ebay.com/sch/i.html?_nkw=2023+Elite+Extra+Edition+Colin+Houck+auto&amp;mkcid=1&amp;mkrid=711-53200-19255-0&amp;siteid=0&amp;campid=5339157451&amp;toolid=10001&amp;mkevt=1&amp;customid=checklist-xlsx","Find on eBay")</f>
        <v>Find on eBay</v>
      </c>
    </row>
    <row r="241">
      <c r="A241" t="inlineStr">
        <is>
          <t xml:space="preserve">40</t>
        </is>
      </c>
      <c r="B241" t="inlineStr">
        <is>
          <t xml:space="preserve">George Klassen</t>
        </is>
      </c>
      <c r="C241" t="inlineStr">
        <is>
          <t xml:space="preserve">Philadelphia Phillies</t>
        </is>
      </c>
      <c r="D241" t="inlineStr">
        <is>
          <t xml:space="preserve">Base Signatures</t>
        </is>
      </c>
      <c r="F241" t="str">
        <f>HYPERLINK("https://www.ebay.com/sch/i.html?_nkw=2023+Elite+Extra+Edition+George+Klassen+auto&amp;mkcid=1&amp;mkrid=711-53200-19255-0&amp;siteid=0&amp;campid=5339157451&amp;toolid=10001&amp;mkevt=1&amp;customid=checklist-xlsx","Find on eBay")</f>
        <v>Find on eBay</v>
      </c>
    </row>
    <row r="242">
      <c r="A242" t="inlineStr">
        <is>
          <t xml:space="preserve">41</t>
        </is>
      </c>
      <c r="B242" t="inlineStr">
        <is>
          <t xml:space="preserve">Chase Dollander</t>
        </is>
      </c>
      <c r="C242" t="inlineStr">
        <is>
          <t xml:space="preserve">Colorado Rockies</t>
        </is>
      </c>
      <c r="D242" t="inlineStr">
        <is>
          <t xml:space="preserve">Base Signatures</t>
        </is>
      </c>
      <c r="F242" t="str">
        <f>HYPERLINK("https://www.ebay.com/sch/i.html?_nkw=2023+Elite+Extra+Edition+Chase+Dollander+auto&amp;mkcid=1&amp;mkrid=711-53200-19255-0&amp;siteid=0&amp;campid=5339157451&amp;toolid=10001&amp;mkevt=1&amp;customid=checklist-xlsx","Find on eBay")</f>
        <v>Find on eBay</v>
      </c>
    </row>
    <row r="243">
      <c r="A243" t="inlineStr">
        <is>
          <t xml:space="preserve">42</t>
        </is>
      </c>
      <c r="B243" t="inlineStr">
        <is>
          <t xml:space="preserve">Jay Beshears</t>
        </is>
      </c>
      <c r="C243" t="inlineStr">
        <is>
          <t xml:space="preserve">San Diego Padres</t>
        </is>
      </c>
      <c r="D243" t="inlineStr">
        <is>
          <t xml:space="preserve">Base Signatures</t>
        </is>
      </c>
      <c r="F243" t="str">
        <f>HYPERLINK("https://www.ebay.com/sch/i.html?_nkw=2023+Elite+Extra+Edition+Jay+Beshears+auto&amp;mkcid=1&amp;mkrid=711-53200-19255-0&amp;siteid=0&amp;campid=5339157451&amp;toolid=10001&amp;mkevt=1&amp;customid=checklist-xlsx","Find on eBay")</f>
        <v>Find on eBay</v>
      </c>
    </row>
    <row r="244">
      <c r="A244" t="inlineStr">
        <is>
          <t xml:space="preserve">43</t>
        </is>
      </c>
      <c r="B244" t="inlineStr">
        <is>
          <t xml:space="preserve">Brayden Taylor</t>
        </is>
      </c>
      <c r="C244" t="inlineStr">
        <is>
          <t xml:space="preserve">Tampa Bay Rays</t>
        </is>
      </c>
      <c r="D244" t="inlineStr">
        <is>
          <t xml:space="preserve">Base Signatures</t>
        </is>
      </c>
      <c r="F244" t="str">
        <f>HYPERLINK("https://www.ebay.com/sch/i.html?_nkw=2023+Elite+Extra+Edition+Brayden+Taylor+auto&amp;mkcid=1&amp;mkrid=711-53200-19255-0&amp;siteid=0&amp;campid=5339157451&amp;toolid=10001&amp;mkevt=1&amp;customid=checklist-xlsx","Find on eBay")</f>
        <v>Find on eBay</v>
      </c>
    </row>
    <row r="245">
      <c r="A245" t="inlineStr">
        <is>
          <t xml:space="preserve">44</t>
        </is>
      </c>
      <c r="B245" t="inlineStr">
        <is>
          <t xml:space="preserve">Sean Sullivan</t>
        </is>
      </c>
      <c r="C245" t="inlineStr">
        <is>
          <t xml:space="preserve">Colorado Rockies</t>
        </is>
      </c>
      <c r="D245" t="inlineStr">
        <is>
          <t xml:space="preserve">Base Signatures</t>
        </is>
      </c>
      <c r="F245" t="str">
        <f>HYPERLINK("https://www.ebay.com/sch/i.html?_nkw=2023+Elite+Extra+Edition+Sean+Sullivan+auto&amp;mkcid=1&amp;mkrid=711-53200-19255-0&amp;siteid=0&amp;campid=5339157451&amp;toolid=10001&amp;mkevt=1&amp;customid=checklist-xlsx","Find on eBay")</f>
        <v>Find on eBay</v>
      </c>
    </row>
    <row r="246">
      <c r="A246" t="inlineStr">
        <is>
          <t xml:space="preserve">45</t>
        </is>
      </c>
      <c r="B246" t="inlineStr">
        <is>
          <t xml:space="preserve">Tai Peete</t>
        </is>
      </c>
      <c r="C246" t="inlineStr">
        <is>
          <t xml:space="preserve">Seattle Mariners</t>
        </is>
      </c>
      <c r="D246" t="inlineStr">
        <is>
          <t xml:space="preserve">Base Signatures</t>
        </is>
      </c>
      <c r="F246" t="str">
        <f>HYPERLINK("https://www.ebay.com/sch/i.html?_nkw=2023+Elite+Extra+Edition+Tai+Peete+auto&amp;mkcid=1&amp;mkrid=711-53200-19255-0&amp;siteid=0&amp;campid=5339157451&amp;toolid=10001&amp;mkevt=1&amp;customid=checklist-xlsx","Find on eBay")</f>
        <v>Find on eBay</v>
      </c>
    </row>
    <row r="247">
      <c r="A247" t="inlineStr">
        <is>
          <t xml:space="preserve">46</t>
        </is>
      </c>
      <c r="B247" t="inlineStr">
        <is>
          <t xml:space="preserve">Gino Groover</t>
        </is>
      </c>
      <c r="C247" t="inlineStr">
        <is>
          <t xml:space="preserve">Arizona Diamondbacks</t>
        </is>
      </c>
      <c r="D247" t="inlineStr">
        <is>
          <t xml:space="preserve">Base Signatures</t>
        </is>
      </c>
      <c r="F247" t="str">
        <f>HYPERLINK("https://www.ebay.com/sch/i.html?_nkw=2023+Elite+Extra+Edition+Gino+Groover+auto&amp;mkcid=1&amp;mkrid=711-53200-19255-0&amp;siteid=0&amp;campid=5339157451&amp;toolid=10001&amp;mkevt=1&amp;customid=checklist-xlsx","Find on eBay")</f>
        <v>Find on eBay</v>
      </c>
    </row>
    <row r="248">
      <c r="A248" t="inlineStr">
        <is>
          <t xml:space="preserve">47</t>
        </is>
      </c>
      <c r="B248" t="inlineStr">
        <is>
          <t xml:space="preserve">Brandon Winokur</t>
        </is>
      </c>
      <c r="C248" t="inlineStr">
        <is>
          <t xml:space="preserve">Minnesota Twins</t>
        </is>
      </c>
      <c r="D248" t="inlineStr">
        <is>
          <t xml:space="preserve">Base Signatures</t>
        </is>
      </c>
      <c r="F248" t="str">
        <f>HYPERLINK("https://www.ebay.com/sch/i.html?_nkw=2023+Elite+Extra+Edition+Brandon+Winokur+auto&amp;mkcid=1&amp;mkrid=711-53200-19255-0&amp;siteid=0&amp;campid=5339157451&amp;toolid=10001&amp;mkevt=1&amp;customid=checklist-xlsx","Find on eBay")</f>
        <v>Find on eBay</v>
      </c>
    </row>
    <row r="249">
      <c r="A249" t="inlineStr">
        <is>
          <t xml:space="preserve">48</t>
        </is>
      </c>
      <c r="B249" t="inlineStr">
        <is>
          <t xml:space="preserve">Carlson Reed</t>
        </is>
      </c>
      <c r="C249" t="inlineStr">
        <is>
          <t xml:space="preserve">Pittsburgh Pirates</t>
        </is>
      </c>
      <c r="D249" t="inlineStr">
        <is>
          <t xml:space="preserve">Base Signatures</t>
        </is>
      </c>
      <c r="F249" t="str">
        <f>HYPERLINK("https://www.ebay.com/sch/i.html?_nkw=2023+Elite+Extra+Edition+Carlson+Reed+auto&amp;mkcid=1&amp;mkrid=711-53200-19255-0&amp;siteid=0&amp;campid=5339157451&amp;toolid=10001&amp;mkevt=1&amp;customid=checklist-xlsx","Find on eBay")</f>
        <v>Find on eBay</v>
      </c>
    </row>
    <row r="250">
      <c r="A250" t="inlineStr">
        <is>
          <t xml:space="preserve">49</t>
        </is>
      </c>
      <c r="B250" t="inlineStr">
        <is>
          <t xml:space="preserve">Hurston Waldrep</t>
        </is>
      </c>
      <c r="C250" t="inlineStr">
        <is>
          <t xml:space="preserve">Atlanta Braves</t>
        </is>
      </c>
      <c r="D250" t="inlineStr">
        <is>
          <t xml:space="preserve">Base Signatures</t>
        </is>
      </c>
      <c r="F250" t="str">
        <f>HYPERLINK("https://www.ebay.com/sch/i.html?_nkw=2023+Elite+Extra+Edition+Hurston+Waldrep+auto&amp;mkcid=1&amp;mkrid=711-53200-19255-0&amp;siteid=0&amp;campid=5339157451&amp;toolid=10001&amp;mkevt=1&amp;customid=checklist-xlsx","Find on eBay")</f>
        <v>Find on eBay</v>
      </c>
    </row>
    <row r="251">
      <c r="A251" t="inlineStr">
        <is>
          <t xml:space="preserve">50</t>
        </is>
      </c>
      <c r="B251" t="inlineStr">
        <is>
          <t xml:space="preserve">Hunter Furtado</t>
        </is>
      </c>
      <c r="C251" t="inlineStr">
        <is>
          <t xml:space="preserve">Pittsburgh Pirates</t>
        </is>
      </c>
      <c r="D251" t="inlineStr">
        <is>
          <t xml:space="preserve">Base Signatures</t>
        </is>
      </c>
      <c r="F251" t="str">
        <f>HYPERLINK("https://www.ebay.com/sch/i.html?_nkw=2023+Elite+Extra+Edition+Hunter+Furtado+auto&amp;mkcid=1&amp;mkrid=711-53200-19255-0&amp;siteid=0&amp;campid=5339157451&amp;toolid=10001&amp;mkevt=1&amp;customid=checklist-xlsx","Find on eBay")</f>
        <v>Find on eBay</v>
      </c>
    </row>
    <row r="252">
      <c r="A252" t="inlineStr">
        <is>
          <t xml:space="preserve">51</t>
        </is>
      </c>
      <c r="B252" t="inlineStr">
        <is>
          <t xml:space="preserve">Noble Meyer</t>
        </is>
      </c>
      <c r="C252" t="inlineStr">
        <is>
          <t xml:space="preserve">Miami Marlins</t>
        </is>
      </c>
      <c r="D252" t="inlineStr">
        <is>
          <t xml:space="preserve">Base Signatures</t>
        </is>
      </c>
      <c r="F252" t="str">
        <f>HYPERLINK("https://www.ebay.com/sch/i.html?_nkw=2023+Elite+Extra+Edition+Noble+Meyer+auto&amp;mkcid=1&amp;mkrid=711-53200-19255-0&amp;siteid=0&amp;campid=5339157451&amp;toolid=10001&amp;mkevt=1&amp;customid=checklist-xlsx","Find on eBay")</f>
        <v>Find on eBay</v>
      </c>
    </row>
    <row r="253">
      <c r="A253" t="inlineStr">
        <is>
          <t xml:space="preserve">52</t>
        </is>
      </c>
      <c r="B253" t="inlineStr">
        <is>
          <t xml:space="preserve">Justin Riemer</t>
        </is>
      </c>
      <c r="C253" t="inlineStr">
        <is>
          <t xml:space="preserve">Boston Red Sox</t>
        </is>
      </c>
      <c r="D253" t="inlineStr">
        <is>
          <t xml:space="preserve">Base Signatures</t>
        </is>
      </c>
      <c r="F253" t="str">
        <f>HYPERLINK("https://www.ebay.com/sch/i.html?_nkw=2023+Elite+Extra+Edition+Justin+Riemer+auto&amp;mkcid=1&amp;mkrid=711-53200-19255-0&amp;siteid=0&amp;campid=5339157451&amp;toolid=10001&amp;mkevt=1&amp;customid=checklist-xlsx","Find on eBay")</f>
        <v>Find on eBay</v>
      </c>
    </row>
    <row r="254">
      <c r="A254" t="inlineStr">
        <is>
          <t xml:space="preserve">53</t>
        </is>
      </c>
      <c r="B254" t="inlineStr">
        <is>
          <t xml:space="preserve">Arjun Nimmala</t>
        </is>
      </c>
      <c r="C254" t="inlineStr">
        <is>
          <t xml:space="preserve">Toronto Blue Jays</t>
        </is>
      </c>
      <c r="D254" t="inlineStr">
        <is>
          <t xml:space="preserve">Base Signatures</t>
        </is>
      </c>
      <c r="F254" t="str">
        <f>HYPERLINK("https://www.ebay.com/sch/i.html?_nkw=2023+Elite+Extra+Edition+Arjun+Nimmala+auto&amp;mkcid=1&amp;mkrid=711-53200-19255-0&amp;siteid=0&amp;campid=5339157451&amp;toolid=10001&amp;mkevt=1&amp;customid=checklist-xlsx","Find on eBay")</f>
        <v>Find on eBay</v>
      </c>
    </row>
    <row r="255">
      <c r="A255" t="inlineStr">
        <is>
          <t xml:space="preserve">54</t>
        </is>
      </c>
      <c r="B255" t="inlineStr">
        <is>
          <t xml:space="preserve">Spencer Nivens</t>
        </is>
      </c>
      <c r="C255" t="inlineStr">
        <is>
          <t xml:space="preserve">Kansas City Royals</t>
        </is>
      </c>
      <c r="D255" t="inlineStr">
        <is>
          <t xml:space="preserve">Base Signatures</t>
        </is>
      </c>
      <c r="F255" t="str">
        <f>HYPERLINK("https://www.ebay.com/sch/i.html?_nkw=2023+Elite+Extra+Edition+Spencer+Nivens+auto&amp;mkcid=1&amp;mkrid=711-53200-19255-0&amp;siteid=0&amp;campid=5339157451&amp;toolid=10001&amp;mkevt=1&amp;customid=checklist-xlsx","Find on eBay")</f>
        <v>Find on eBay</v>
      </c>
    </row>
    <row r="256">
      <c r="A256" t="inlineStr">
        <is>
          <t xml:space="preserve">55</t>
        </is>
      </c>
      <c r="B256" t="inlineStr">
        <is>
          <t xml:space="preserve">Adrian Santana</t>
        </is>
      </c>
      <c r="C256" t="inlineStr">
        <is>
          <t xml:space="preserve">Tampa Bay Rays</t>
        </is>
      </c>
      <c r="D256" t="inlineStr">
        <is>
          <t xml:space="preserve">Base Signatures</t>
        </is>
      </c>
      <c r="F256" t="str">
        <f>HYPERLINK("https://www.ebay.com/sch/i.html?_nkw=2023+Elite+Extra+Edition+Adrian+Santana+auto&amp;mkcid=1&amp;mkrid=711-53200-19255-0&amp;siteid=0&amp;campid=5339157451&amp;toolid=10001&amp;mkevt=1&amp;customid=checklist-xlsx","Find on eBay")</f>
        <v>Find on eBay</v>
      </c>
    </row>
    <row r="257">
      <c r="A257" t="inlineStr">
        <is>
          <t xml:space="preserve">56</t>
        </is>
      </c>
      <c r="B257" t="inlineStr">
        <is>
          <t xml:space="preserve">Mac Horvath</t>
        </is>
      </c>
      <c r="C257" t="inlineStr">
        <is>
          <t xml:space="preserve">Baltimore Orioles</t>
        </is>
      </c>
      <c r="D257" t="inlineStr">
        <is>
          <t xml:space="preserve">Base Signatures</t>
        </is>
      </c>
      <c r="F257" t="str">
        <f>HYPERLINK("https://www.ebay.com/sch/i.html?_nkw=2023+Elite+Extra+Edition+Mac+Horvath+auto&amp;mkcid=1&amp;mkrid=711-53200-19255-0&amp;siteid=0&amp;campid=5339157451&amp;toolid=10001&amp;mkevt=1&amp;customid=checklist-xlsx","Find on eBay")</f>
        <v>Find on eBay</v>
      </c>
    </row>
    <row r="258">
      <c r="A258" t="inlineStr">
        <is>
          <t xml:space="preserve">57</t>
        </is>
      </c>
      <c r="B258" t="inlineStr">
        <is>
          <t xml:space="preserve">Brock Vradenburg</t>
        </is>
      </c>
      <c r="C258" t="inlineStr">
        <is>
          <t xml:space="preserve">Miami Marlins</t>
        </is>
      </c>
      <c r="D258" t="inlineStr">
        <is>
          <t xml:space="preserve">Base Signatures</t>
        </is>
      </c>
      <c r="F258" t="str">
        <f>HYPERLINK("https://www.ebay.com/sch/i.html?_nkw=2023+Elite+Extra+Edition+Brock+Vradenburg+auto&amp;mkcid=1&amp;mkrid=711-53200-19255-0&amp;siteid=0&amp;campid=5339157451&amp;toolid=10001&amp;mkevt=1&amp;customid=checklist-xlsx","Find on eBay")</f>
        <v>Find on eBay</v>
      </c>
    </row>
    <row r="259">
      <c r="A259" t="inlineStr">
        <is>
          <t xml:space="preserve">58</t>
        </is>
      </c>
      <c r="B259" t="inlineStr">
        <is>
          <t xml:space="preserve">Grant Taylor</t>
        </is>
      </c>
      <c r="C259" t="inlineStr">
        <is>
          <t xml:space="preserve">Chicago White Sox</t>
        </is>
      </c>
      <c r="D259" t="inlineStr">
        <is>
          <t xml:space="preserve">Base Signatures</t>
        </is>
      </c>
      <c r="F259" t="str">
        <f>HYPERLINK("https://www.ebay.com/sch/i.html?_nkw=2023+Elite+Extra+Edition+Grant+Taylor+auto&amp;mkcid=1&amp;mkrid=711-53200-19255-0&amp;siteid=0&amp;campid=5339157451&amp;toolid=10001&amp;mkevt=1&amp;customid=checklist-xlsx","Find on eBay")</f>
        <v>Find on eBay</v>
      </c>
    </row>
    <row r="260">
      <c r="A260" t="inlineStr">
        <is>
          <t xml:space="preserve">59</t>
        </is>
      </c>
      <c r="B260" t="inlineStr">
        <is>
          <t xml:space="preserve">Connor Burns</t>
        </is>
      </c>
      <c r="C260" t="inlineStr">
        <is>
          <t xml:space="preserve">Cincinnati Reds</t>
        </is>
      </c>
      <c r="D260" t="inlineStr">
        <is>
          <t xml:space="preserve">Base Signatures</t>
        </is>
      </c>
      <c r="F260" t="str">
        <f>HYPERLINK("https://www.ebay.com/sch/i.html?_nkw=2023+Elite+Extra+Edition+Connor+Burns+auto&amp;mkcid=1&amp;mkrid=711-53200-19255-0&amp;siteid=0&amp;campid=5339157451&amp;toolid=10001&amp;mkevt=1&amp;customid=checklist-xlsx","Find on eBay")</f>
        <v>Find on eBay</v>
      </c>
    </row>
    <row r="261">
      <c r="A261" t="inlineStr">
        <is>
          <t xml:space="preserve">60</t>
        </is>
      </c>
      <c r="B261" t="inlineStr">
        <is>
          <t xml:space="preserve">Hunter Haas</t>
        </is>
      </c>
      <c r="C261" t="inlineStr">
        <is>
          <t xml:space="preserve">Tampa Bay Rays</t>
        </is>
      </c>
      <c r="D261" t="inlineStr">
        <is>
          <t xml:space="preserve">Base Signatures</t>
        </is>
      </c>
      <c r="F261" t="str">
        <f>HYPERLINK("https://www.ebay.com/sch/i.html?_nkw=2023+Elite+Extra+Edition+Hunter+Haas+auto&amp;mkcid=1&amp;mkrid=711-53200-19255-0&amp;siteid=0&amp;campid=5339157451&amp;toolid=10001&amp;mkevt=1&amp;customid=checklist-xlsx","Find on eBay")</f>
        <v>Find on eBay</v>
      </c>
    </row>
    <row r="262">
      <c r="A262" t="inlineStr">
        <is>
          <t xml:space="preserve">61</t>
        </is>
      </c>
      <c r="B262" t="inlineStr">
        <is>
          <t xml:space="preserve">Nolan Schanuel</t>
        </is>
      </c>
      <c r="C262" t="inlineStr">
        <is>
          <t xml:space="preserve">Los Angeles Angels</t>
        </is>
      </c>
      <c r="D262" t="inlineStr">
        <is>
          <t xml:space="preserve">Base Signatures</t>
        </is>
      </c>
      <c r="F262" t="str">
        <f>HYPERLINK("https://www.ebay.com/sch/i.html?_nkw=2023+Elite+Extra+Edition+Nolan+Schanuel+auto&amp;mkcid=1&amp;mkrid=711-53200-19255-0&amp;siteid=0&amp;campid=5339157451&amp;toolid=10001&amp;mkevt=1&amp;customid=checklist-xlsx","Find on eBay")</f>
        <v>Find on eBay</v>
      </c>
    </row>
    <row r="263">
      <c r="A263" t="inlineStr">
        <is>
          <t xml:space="preserve">62</t>
        </is>
      </c>
      <c r="B263" t="inlineStr">
        <is>
          <t xml:space="preserve">Kade Morris</t>
        </is>
      </c>
      <c r="C263" t="inlineStr">
        <is>
          <t xml:space="preserve">New York Mets</t>
        </is>
      </c>
      <c r="D263" t="inlineStr">
        <is>
          <t xml:space="preserve">Base Signatures</t>
        </is>
      </c>
      <c r="F263" t="str">
        <f>HYPERLINK("https://www.ebay.com/sch/i.html?_nkw=2023+Elite+Extra+Edition+Kade+Morris+auto&amp;mkcid=1&amp;mkrid=711-53200-19255-0&amp;siteid=0&amp;campid=5339157451&amp;toolid=10001&amp;mkevt=1&amp;customid=checklist-xlsx","Find on eBay")</f>
        <v>Find on eBay</v>
      </c>
    </row>
    <row r="264">
      <c r="A264" t="inlineStr">
        <is>
          <t xml:space="preserve">63</t>
        </is>
      </c>
      <c r="B264" t="inlineStr">
        <is>
          <t xml:space="preserve">Chase Davis</t>
        </is>
      </c>
      <c r="C264" t="inlineStr">
        <is>
          <t xml:space="preserve">St. Louis Cardinals</t>
        </is>
      </c>
      <c r="D264" t="inlineStr">
        <is>
          <t xml:space="preserve">Base Signatures</t>
        </is>
      </c>
      <c r="F264" t="str">
        <f>HYPERLINK("https://www.ebay.com/sch/i.html?_nkw=2023+Elite+Extra+Edition+Chase+Davis+auto&amp;mkcid=1&amp;mkrid=711-53200-19255-0&amp;siteid=0&amp;campid=5339157451&amp;toolid=10001&amp;mkevt=1&amp;customid=checklist-xlsx","Find on eBay")</f>
        <v>Find on eBay</v>
      </c>
    </row>
    <row r="265">
      <c r="A265" t="inlineStr">
        <is>
          <t xml:space="preserve">64</t>
        </is>
      </c>
      <c r="B265" t="inlineStr">
        <is>
          <t xml:space="preserve">Teddy McGraw</t>
        </is>
      </c>
      <c r="C265" t="inlineStr">
        <is>
          <t xml:space="preserve">Seattle Mariners</t>
        </is>
      </c>
      <c r="D265" t="inlineStr">
        <is>
          <t xml:space="preserve">Base Signatures</t>
        </is>
      </c>
      <c r="F265" t="str">
        <f>HYPERLINK("https://www.ebay.com/sch/i.html?_nkw=2023+Elite+Extra+Edition+Teddy+McGraw+auto&amp;mkcid=1&amp;mkrid=711-53200-19255-0&amp;siteid=0&amp;campid=5339157451&amp;toolid=10001&amp;mkevt=1&amp;customid=checklist-xlsx","Find on eBay")</f>
        <v>Find on eBay</v>
      </c>
    </row>
    <row r="266">
      <c r="A266" t="inlineStr">
        <is>
          <t xml:space="preserve">65</t>
        </is>
      </c>
      <c r="B266" t="inlineStr">
        <is>
          <t xml:space="preserve">Josh Knoth</t>
        </is>
      </c>
      <c r="C266" t="inlineStr">
        <is>
          <t xml:space="preserve">Milwaukee Brewers</t>
        </is>
      </c>
      <c r="D266" t="inlineStr">
        <is>
          <t xml:space="preserve">Base Signatures</t>
        </is>
      </c>
      <c r="F266" t="str">
        <f>HYPERLINK("https://www.ebay.com/sch/i.html?_nkw=2023+Elite+Extra+Edition+Josh+Knoth+auto&amp;mkcid=1&amp;mkrid=711-53200-19255-0&amp;siteid=0&amp;campid=5339157451&amp;toolid=10001&amp;mkevt=1&amp;customid=checklist-xlsx","Find on eBay")</f>
        <v>Find on eBay</v>
      </c>
    </row>
    <row r="267">
      <c r="A267" t="inlineStr">
        <is>
          <t xml:space="preserve">66</t>
        </is>
      </c>
      <c r="B267" t="inlineStr">
        <is>
          <t xml:space="preserve">Drue Hackenberg</t>
        </is>
      </c>
      <c r="C267" t="inlineStr">
        <is>
          <t xml:space="preserve">Atlanta Braves</t>
        </is>
      </c>
      <c r="D267" t="inlineStr">
        <is>
          <t xml:space="preserve">Base Signatures</t>
        </is>
      </c>
      <c r="F267" t="str">
        <f>HYPERLINK("https://www.ebay.com/sch/i.html?_nkw=2023+Elite+Extra+Edition+Drue+Hackenberg+auto&amp;mkcid=1&amp;mkrid=711-53200-19255-0&amp;siteid=0&amp;campid=5339157451&amp;toolid=10001&amp;mkevt=1&amp;customid=checklist-xlsx","Find on eBay")</f>
        <v>Find on eBay</v>
      </c>
    </row>
    <row r="268">
      <c r="A268" t="inlineStr">
        <is>
          <t xml:space="preserve">67</t>
        </is>
      </c>
      <c r="B268" t="inlineStr">
        <is>
          <t xml:space="preserve">Brody Hopkins</t>
        </is>
      </c>
      <c r="C268" t="inlineStr">
        <is>
          <t xml:space="preserve">Seattle Mariners</t>
        </is>
      </c>
      <c r="D268" t="inlineStr">
        <is>
          <t xml:space="preserve">Base Signatures</t>
        </is>
      </c>
      <c r="F268" t="str">
        <f>HYPERLINK("https://www.ebay.com/sch/i.html?_nkw=2023+Elite+Extra+Edition+Brody+Hopkins+auto&amp;mkcid=1&amp;mkrid=711-53200-19255-0&amp;siteid=0&amp;campid=5339157451&amp;toolid=10001&amp;mkevt=1&amp;customid=checklist-xlsx","Find on eBay")</f>
        <v>Find on eBay</v>
      </c>
    </row>
    <row r="269">
      <c r="A269" t="inlineStr">
        <is>
          <t xml:space="preserve">68</t>
        </is>
      </c>
      <c r="B269" t="inlineStr">
        <is>
          <t xml:space="preserve">Kendall George</t>
        </is>
      </c>
      <c r="C269" t="inlineStr">
        <is>
          <t xml:space="preserve">Los Angeles Dodgers</t>
        </is>
      </c>
      <c r="D269" t="inlineStr">
        <is>
          <t xml:space="preserve">Base Signatures</t>
        </is>
      </c>
      <c r="F269" t="str">
        <f>HYPERLINK("https://www.ebay.com/sch/i.html?_nkw=2023+Elite+Extra+Edition+Kendall+George+auto&amp;mkcid=1&amp;mkrid=711-53200-19255-0&amp;siteid=0&amp;campid=5339157451&amp;toolid=10001&amp;mkevt=1&amp;customid=checklist-xlsx","Find on eBay")</f>
        <v>Find on eBay</v>
      </c>
    </row>
    <row r="270">
      <c r="A270" t="inlineStr">
        <is>
          <t xml:space="preserve">69</t>
        </is>
      </c>
      <c r="B270" t="inlineStr">
        <is>
          <t xml:space="preserve">Cooper Ingle</t>
        </is>
      </c>
      <c r="C270" t="inlineStr">
        <is>
          <t xml:space="preserve">Cleveland Guardians</t>
        </is>
      </c>
      <c r="D270" t="inlineStr">
        <is>
          <t xml:space="preserve">Base Signatures</t>
        </is>
      </c>
      <c r="F270" t="str">
        <f>HYPERLINK("https://www.ebay.com/sch/i.html?_nkw=2023+Elite+Extra+Edition+Cooper+Ingle+auto&amp;mkcid=1&amp;mkrid=711-53200-19255-0&amp;siteid=0&amp;campid=5339157451&amp;toolid=10001&amp;mkevt=1&amp;customid=checklist-xlsx","Find on eBay")</f>
        <v>Find on eBay</v>
      </c>
    </row>
    <row r="271">
      <c r="A271" t="inlineStr">
        <is>
          <t xml:space="preserve">70</t>
        </is>
      </c>
      <c r="B271" t="inlineStr">
        <is>
          <t xml:space="preserve">Hunter Hollan</t>
        </is>
      </c>
      <c r="C271" t="inlineStr">
        <is>
          <t xml:space="preserve">Cincinnati Reds</t>
        </is>
      </c>
      <c r="D271" t="inlineStr">
        <is>
          <t xml:space="preserve">Base Signatures</t>
        </is>
      </c>
      <c r="F271" t="str">
        <f>HYPERLINK("https://www.ebay.com/sch/i.html?_nkw=2023+Elite+Extra+Edition+Hunter+Hollan+auto&amp;mkcid=1&amp;mkrid=711-53200-19255-0&amp;siteid=0&amp;campid=5339157451&amp;toolid=10001&amp;mkevt=1&amp;customid=checklist-xlsx","Find on eBay")</f>
        <v>Find on eBay</v>
      </c>
    </row>
    <row r="272">
      <c r="A272" t="inlineStr">
        <is>
          <t xml:space="preserve">71</t>
        </is>
      </c>
      <c r="B272" t="inlineStr">
        <is>
          <t xml:space="preserve">Tommy Troy</t>
        </is>
      </c>
      <c r="C272" t="inlineStr">
        <is>
          <t xml:space="preserve">Arizona Diamondbacks</t>
        </is>
      </c>
      <c r="D272" t="inlineStr">
        <is>
          <t xml:space="preserve">Base Signatures</t>
        </is>
      </c>
      <c r="F272" t="str">
        <f>HYPERLINK("https://www.ebay.com/sch/i.html?_nkw=2023+Elite+Extra+Edition+Tommy+Troy+auto&amp;mkcid=1&amp;mkrid=711-53200-19255-0&amp;siteid=0&amp;campid=5339157451&amp;toolid=10001&amp;mkevt=1&amp;customid=checklist-xlsx","Find on eBay")</f>
        <v>Find on eBay</v>
      </c>
    </row>
    <row r="273">
      <c r="A273" t="inlineStr">
        <is>
          <t xml:space="preserve">72</t>
        </is>
      </c>
      <c r="B273" t="inlineStr">
        <is>
          <t xml:space="preserve">Kyle Carr</t>
        </is>
      </c>
      <c r="C273" t="inlineStr">
        <is>
          <t xml:space="preserve">New York Yankees</t>
        </is>
      </c>
      <c r="D273" t="inlineStr">
        <is>
          <t xml:space="preserve">Base Signatures</t>
        </is>
      </c>
      <c r="F273" t="str">
        <f>HYPERLINK("https://www.ebay.com/sch/i.html?_nkw=2023+Elite+Extra+Edition+Kyle+Carr+auto&amp;mkcid=1&amp;mkrid=711-53200-19255-0&amp;siteid=0&amp;campid=5339157451&amp;toolid=10001&amp;mkevt=1&amp;customid=checklist-xlsx","Find on eBay")</f>
        <v>Find on eBay</v>
      </c>
    </row>
    <row r="274">
      <c r="A274" t="inlineStr">
        <is>
          <t xml:space="preserve">73</t>
        </is>
      </c>
      <c r="B274" t="inlineStr">
        <is>
          <t xml:space="preserve">Colt Emerson</t>
        </is>
      </c>
      <c r="C274" t="inlineStr">
        <is>
          <t xml:space="preserve">Seattle Mariners</t>
        </is>
      </c>
      <c r="D274" t="inlineStr">
        <is>
          <t xml:space="preserve">Base Signatures</t>
        </is>
      </c>
      <c r="F274" t="str">
        <f>HYPERLINK("https://www.ebay.com/sch/i.html?_nkw=2023+Elite+Extra+Edition+Colt+Emerson+auto&amp;mkcid=1&amp;mkrid=711-53200-19255-0&amp;siteid=0&amp;campid=5339157451&amp;toolid=10001&amp;mkevt=1&amp;customid=checklist-xlsx","Find on eBay")</f>
        <v>Find on eBay</v>
      </c>
    </row>
    <row r="275">
      <c r="A275" t="inlineStr">
        <is>
          <t xml:space="preserve">74</t>
        </is>
      </c>
      <c r="B275" t="inlineStr">
        <is>
          <t xml:space="preserve">Wyatt Crowell</t>
        </is>
      </c>
      <c r="C275" t="inlineStr">
        <is>
          <t xml:space="preserve">Los Angeles Dodgers</t>
        </is>
      </c>
      <c r="D275" t="inlineStr">
        <is>
          <t xml:space="preserve">Base Signatures</t>
        </is>
      </c>
      <c r="F275" t="str">
        <f>HYPERLINK("https://www.ebay.com/sch/i.html?_nkw=2023+Elite+Extra+Edition+Wyatt+Crowell+auto&amp;mkcid=1&amp;mkrid=711-53200-19255-0&amp;siteid=0&amp;campid=5339157451&amp;toolid=10001&amp;mkevt=1&amp;customid=checklist-xlsx","Find on eBay")</f>
        <v>Find on eBay</v>
      </c>
    </row>
    <row r="276">
      <c r="A276" t="inlineStr">
        <is>
          <t xml:space="preserve">75</t>
        </is>
      </c>
      <c r="B276" t="inlineStr">
        <is>
          <t xml:space="preserve">Charlee Soto</t>
        </is>
      </c>
      <c r="C276" t="inlineStr">
        <is>
          <t xml:space="preserve">Minnesota Twins</t>
        </is>
      </c>
      <c r="D276" t="inlineStr">
        <is>
          <t xml:space="preserve">Base Signatures</t>
        </is>
      </c>
      <c r="F276" t="str">
        <f>HYPERLINK("https://www.ebay.com/sch/i.html?_nkw=2023+Elite+Extra+Edition+Charlee+Soto+auto&amp;mkcid=1&amp;mkrid=711-53200-19255-0&amp;siteid=0&amp;campid=5339157451&amp;toolid=10001&amp;mkevt=1&amp;customid=checklist-xlsx","Find on eBay")</f>
        <v>Find on eBay</v>
      </c>
    </row>
    <row r="277">
      <c r="A277" t="inlineStr">
        <is>
          <t xml:space="preserve">76</t>
        </is>
      </c>
      <c r="B277" t="inlineStr">
        <is>
          <t xml:space="preserve">Leo De Vries</t>
        </is>
      </c>
      <c r="D277" t="inlineStr">
        <is>
          <t xml:space="preserve">Base Signatures</t>
        </is>
      </c>
      <c r="F277" t="str">
        <f>HYPERLINK("https://www.ebay.com/sch/i.html?_nkw=2023+Elite+Extra+Edition+Leo+De+Vries+auto&amp;mkcid=1&amp;mkrid=711-53200-19255-0&amp;siteid=0&amp;campid=5339157451&amp;toolid=10001&amp;mkevt=1&amp;customid=checklist-xlsx","Find on eBay")</f>
        <v>Find on eBay</v>
      </c>
    </row>
    <row r="278">
      <c r="A278" t="inlineStr">
        <is>
          <t xml:space="preserve">77</t>
        </is>
      </c>
      <c r="B278" t="inlineStr">
        <is>
          <t xml:space="preserve">Jose Perdomo</t>
        </is>
      </c>
      <c r="D278" t="inlineStr">
        <is>
          <t xml:space="preserve">Base Signatures</t>
        </is>
      </c>
      <c r="F278" t="str">
        <f>HYPERLINK("https://www.ebay.com/sch/i.html?_nkw=2023+Elite+Extra+Edition+Jose+Perdomo+auto&amp;mkcid=1&amp;mkrid=711-53200-19255-0&amp;siteid=0&amp;campid=5339157451&amp;toolid=10001&amp;mkevt=1&amp;customid=checklist-xlsx","Find on eBay")</f>
        <v>Find on eBay</v>
      </c>
    </row>
    <row r="279">
      <c r="A279" t="inlineStr">
        <is>
          <t xml:space="preserve">78</t>
        </is>
      </c>
      <c r="B279" t="inlineStr">
        <is>
          <t xml:space="preserve">Zach Levenson</t>
        </is>
      </c>
      <c r="C279" t="inlineStr">
        <is>
          <t xml:space="preserve">St. Louis Cardinals</t>
        </is>
      </c>
      <c r="D279" t="inlineStr">
        <is>
          <t xml:space="preserve">Base Signatures</t>
        </is>
      </c>
      <c r="F279" t="str">
        <f>HYPERLINK("https://www.ebay.com/sch/i.html?_nkw=2023+Elite+Extra+Edition+Zach+Levenson+auto&amp;mkcid=1&amp;mkrid=711-53200-19255-0&amp;siteid=0&amp;campid=5339157451&amp;toolid=10001&amp;mkevt=1&amp;customid=checklist-xlsx","Find on eBay")</f>
        <v>Find on eBay</v>
      </c>
    </row>
    <row r="280">
      <c r="A280" t="inlineStr">
        <is>
          <t xml:space="preserve">79</t>
        </is>
      </c>
      <c r="B280" t="inlineStr">
        <is>
          <t xml:space="preserve">Eric Bitonti</t>
        </is>
      </c>
      <c r="C280" t="inlineStr">
        <is>
          <t xml:space="preserve">Milwaukee Brewers</t>
        </is>
      </c>
      <c r="D280" t="inlineStr">
        <is>
          <t xml:space="preserve">Base Signatures</t>
        </is>
      </c>
      <c r="F280" t="str">
        <f>HYPERLINK("https://www.ebay.com/sch/i.html?_nkw=2023+Elite+Extra+Edition+Eric+Bitonti+auto&amp;mkcid=1&amp;mkrid=711-53200-19255-0&amp;siteid=0&amp;campid=5339157451&amp;toolid=10001&amp;mkevt=1&amp;customid=checklist-xlsx","Find on eBay")</f>
        <v>Find on eBay</v>
      </c>
    </row>
    <row r="281">
      <c r="A281" t="inlineStr">
        <is>
          <t xml:space="preserve">80</t>
        </is>
      </c>
      <c r="B281" t="inlineStr">
        <is>
          <t xml:space="preserve">Jack Hurley</t>
        </is>
      </c>
      <c r="C281" t="inlineStr">
        <is>
          <t xml:space="preserve">Arizona Diamondbacks</t>
        </is>
      </c>
      <c r="D281" t="inlineStr">
        <is>
          <t xml:space="preserve">Base Signatures</t>
        </is>
      </c>
      <c r="F281" t="str">
        <f>HYPERLINK("https://www.ebay.com/sch/i.html?_nkw=2023+Elite+Extra+Edition+Jack+Hurley+auto&amp;mkcid=1&amp;mkrid=711-53200-19255-0&amp;siteid=0&amp;campid=5339157451&amp;toolid=10001&amp;mkevt=1&amp;customid=checklist-xlsx","Find on eBay")</f>
        <v>Find on eBay</v>
      </c>
    </row>
    <row r="282">
      <c r="A282" t="inlineStr">
        <is>
          <t xml:space="preserve">81</t>
        </is>
      </c>
      <c r="B282" t="inlineStr">
        <is>
          <t xml:space="preserve">Matt Shaw</t>
        </is>
      </c>
      <c r="C282" t="inlineStr">
        <is>
          <t xml:space="preserve">Chicago Cubs</t>
        </is>
      </c>
      <c r="D282" t="inlineStr">
        <is>
          <t xml:space="preserve">Base Signatures</t>
        </is>
      </c>
      <c r="F282" t="str">
        <f>HYPERLINK("https://www.ebay.com/sch/i.html?_nkw=2023+Elite+Extra+Edition+Matt+Shaw+auto&amp;mkcid=1&amp;mkrid=711-53200-19255-0&amp;siteid=0&amp;campid=5339157451&amp;toolid=10001&amp;mkevt=1&amp;customid=checklist-xlsx","Find on eBay")</f>
        <v>Find on eBay</v>
      </c>
    </row>
    <row r="283">
      <c r="A283" t="inlineStr">
        <is>
          <t xml:space="preserve">82</t>
        </is>
      </c>
      <c r="B283" t="inlineStr">
        <is>
          <t xml:space="preserve">Luke Keaschall</t>
        </is>
      </c>
      <c r="C283" t="inlineStr">
        <is>
          <t xml:space="preserve">Minnesota Twins</t>
        </is>
      </c>
      <c r="D283" t="inlineStr">
        <is>
          <t xml:space="preserve">Base Signatures</t>
        </is>
      </c>
      <c r="F283" t="str">
        <f>HYPERLINK("https://www.ebay.com/sch/i.html?_nkw=2023+Elite+Extra+Edition+Luke+Keaschall+auto&amp;mkcid=1&amp;mkrid=711-53200-19255-0&amp;siteid=0&amp;campid=5339157451&amp;toolid=10001&amp;mkevt=1&amp;customid=checklist-xlsx","Find on eBay")</f>
        <v>Find on eBay</v>
      </c>
    </row>
    <row r="284">
      <c r="A284" t="inlineStr">
        <is>
          <t xml:space="preserve">83</t>
        </is>
      </c>
      <c r="B284" t="inlineStr">
        <is>
          <t xml:space="preserve">Ralphy Velazquez</t>
        </is>
      </c>
      <c r="C284" t="inlineStr">
        <is>
          <t xml:space="preserve">Cleveland Guardians</t>
        </is>
      </c>
      <c r="D284" t="inlineStr">
        <is>
          <t xml:space="preserve">Base Signatures</t>
        </is>
      </c>
      <c r="F284" t="str">
        <f>HYPERLINK("https://www.ebay.com/sch/i.html?_nkw=2023+Elite+Extra+Edition+Ralphy+Velazquez+auto&amp;mkcid=1&amp;mkrid=711-53200-19255-0&amp;siteid=0&amp;campid=5339157451&amp;toolid=10001&amp;mkevt=1&amp;customid=checklist-xlsx","Find on eBay")</f>
        <v>Find on eBay</v>
      </c>
    </row>
    <row r="285">
      <c r="A285" t="inlineStr">
        <is>
          <t xml:space="preserve">84</t>
        </is>
      </c>
      <c r="B285" t="inlineStr">
        <is>
          <t xml:space="preserve">Michael Carico</t>
        </is>
      </c>
      <c r="C285" t="inlineStr">
        <is>
          <t xml:space="preserve">Chicago Cubs</t>
        </is>
      </c>
      <c r="D285" t="inlineStr">
        <is>
          <t xml:space="preserve">Base Signatures</t>
        </is>
      </c>
      <c r="F285" t="str">
        <f>HYPERLINK("https://www.ebay.com/sch/i.html?_nkw=2023+Elite+Extra+Edition+Michael+Carico+auto&amp;mkcid=1&amp;mkrid=711-53200-19255-0&amp;siteid=0&amp;campid=5339157451&amp;toolid=10001&amp;mkevt=1&amp;customid=checklist-xlsx","Find on eBay")</f>
        <v>Find on eBay</v>
      </c>
    </row>
    <row r="286">
      <c r="A286" t="inlineStr">
        <is>
          <t xml:space="preserve">85</t>
        </is>
      </c>
      <c r="B286" t="inlineStr">
        <is>
          <t xml:space="preserve">Thomas White</t>
        </is>
      </c>
      <c r="C286" t="inlineStr">
        <is>
          <t xml:space="preserve">Miami Marlins</t>
        </is>
      </c>
      <c r="D286" t="inlineStr">
        <is>
          <t xml:space="preserve">Base Signatures</t>
        </is>
      </c>
      <c r="F286" t="str">
        <f>HYPERLINK("https://www.ebay.com/sch/i.html?_nkw=2023+Elite+Extra+Edition+Thomas+White+auto&amp;mkcid=1&amp;mkrid=711-53200-19255-0&amp;siteid=0&amp;campid=5339157451&amp;toolid=10001&amp;mkevt=1&amp;customid=checklist-xlsx","Find on eBay")</f>
        <v>Find on eBay</v>
      </c>
    </row>
    <row r="287">
      <c r="A287" t="inlineStr">
        <is>
          <t xml:space="preserve">86</t>
        </is>
      </c>
      <c r="B287" t="inlineStr">
        <is>
          <t xml:space="preserve">Antonio Anderson</t>
        </is>
      </c>
      <c r="C287" t="inlineStr">
        <is>
          <t xml:space="preserve">Boston Red Sox</t>
        </is>
      </c>
      <c r="D287" t="inlineStr">
        <is>
          <t xml:space="preserve">Base Signatures</t>
        </is>
      </c>
      <c r="F287" t="str">
        <f>HYPERLINK("https://www.ebay.com/sch/i.html?_nkw=2023+Elite+Extra+Edition+Antonio+Anderson+auto&amp;mkcid=1&amp;mkrid=711-53200-19255-0&amp;siteid=0&amp;campid=5339157451&amp;toolid=10001&amp;mkevt=1&amp;customid=checklist-xlsx","Find on eBay")</f>
        <v>Find on eBay</v>
      </c>
    </row>
    <row r="288">
      <c r="A288" t="inlineStr">
        <is>
          <t xml:space="preserve">87</t>
        </is>
      </c>
      <c r="B288" t="inlineStr">
        <is>
          <t xml:space="preserve">Camden Minacci</t>
        </is>
      </c>
      <c r="C288" t="inlineStr">
        <is>
          <t xml:space="preserve">Los Angeles Angels</t>
        </is>
      </c>
      <c r="D288" t="inlineStr">
        <is>
          <t xml:space="preserve">Base Signatures</t>
        </is>
      </c>
      <c r="F288" t="str">
        <f>HYPERLINK("https://www.ebay.com/sch/i.html?_nkw=2023+Elite+Extra+Edition+Camden+Minacci+auto&amp;mkcid=1&amp;mkrid=711-53200-19255-0&amp;siteid=0&amp;campid=5339157451&amp;toolid=10001&amp;mkevt=1&amp;customid=checklist-xlsx","Find on eBay")</f>
        <v>Find on eBay</v>
      </c>
    </row>
    <row r="289">
      <c r="A289" t="inlineStr">
        <is>
          <t xml:space="preserve">88</t>
        </is>
      </c>
      <c r="B289" t="inlineStr">
        <is>
          <t xml:space="preserve">Dillon Head</t>
        </is>
      </c>
      <c r="C289" t="inlineStr">
        <is>
          <t xml:space="preserve">San Diego Padres</t>
        </is>
      </c>
      <c r="D289" t="inlineStr">
        <is>
          <t xml:space="preserve">Base Signatures</t>
        </is>
      </c>
      <c r="F289" t="str">
        <f>HYPERLINK("https://www.ebay.com/sch/i.html?_nkw=2023+Elite+Extra+Edition+Dillon+Head+auto&amp;mkcid=1&amp;mkrid=711-53200-19255-0&amp;siteid=0&amp;campid=5339157451&amp;toolid=10001&amp;mkevt=1&amp;customid=checklist-xlsx","Find on eBay")</f>
        <v>Find on eBay</v>
      </c>
    </row>
    <row r="290">
      <c r="A290" t="inlineStr">
        <is>
          <t xml:space="preserve">89</t>
        </is>
      </c>
      <c r="B290" t="inlineStr">
        <is>
          <t xml:space="preserve">Brady Smith</t>
        </is>
      </c>
      <c r="C290" t="inlineStr">
        <is>
          <t xml:space="preserve">Los Angeles Dodgers</t>
        </is>
      </c>
      <c r="D290" t="inlineStr">
        <is>
          <t xml:space="preserve">Base Signatures</t>
        </is>
      </c>
      <c r="F290" t="str">
        <f>HYPERLINK("https://www.ebay.com/sch/i.html?_nkw=2023+Elite+Extra+Edition+Brady+Smith+auto&amp;mkcid=1&amp;mkrid=711-53200-19255-0&amp;siteid=0&amp;campid=5339157451&amp;toolid=10001&amp;mkevt=1&amp;customid=checklist-xlsx","Find on eBay")</f>
        <v>Find on eBay</v>
      </c>
    </row>
    <row r="291">
      <c r="A291" t="inlineStr">
        <is>
          <t xml:space="preserve">90</t>
        </is>
      </c>
      <c r="B291" t="inlineStr">
        <is>
          <t xml:space="preserve">Jack Wenninger</t>
        </is>
      </c>
      <c r="C291" t="inlineStr">
        <is>
          <t xml:space="preserve">New York Mets</t>
        </is>
      </c>
      <c r="D291" t="inlineStr">
        <is>
          <t xml:space="preserve">Base Signatures</t>
        </is>
      </c>
      <c r="F291" t="str">
        <f>HYPERLINK("https://www.ebay.com/sch/i.html?_nkw=2023+Elite+Extra+Edition+Jack+Wenninger+auto&amp;mkcid=1&amp;mkrid=711-53200-19255-0&amp;siteid=0&amp;campid=5339157451&amp;toolid=10001&amp;mkevt=1&amp;customid=checklist-xlsx","Find on eBay")</f>
        <v>Find on eBay</v>
      </c>
    </row>
    <row r="292">
      <c r="A292" t="inlineStr">
        <is>
          <t xml:space="preserve">91</t>
        </is>
      </c>
      <c r="B292" t="inlineStr">
        <is>
          <t xml:space="preserve">Kyle Teel</t>
        </is>
      </c>
      <c r="C292" t="inlineStr">
        <is>
          <t xml:space="preserve">Boston Red Sox</t>
        </is>
      </c>
      <c r="D292" t="inlineStr">
        <is>
          <t xml:space="preserve">Base Signatures</t>
        </is>
      </c>
      <c r="F292" t="str">
        <f>HYPERLINK("https://www.ebay.com/sch/i.html?_nkw=2023+Elite+Extra+Edition+Kyle+Teel+auto&amp;mkcid=1&amp;mkrid=711-53200-19255-0&amp;siteid=0&amp;campid=5339157451&amp;toolid=10001&amp;mkevt=1&amp;customid=checklist-xlsx","Find on eBay")</f>
        <v>Find on eBay</v>
      </c>
    </row>
    <row r="293">
      <c r="A293" t="inlineStr">
        <is>
          <t xml:space="preserve">92</t>
        </is>
      </c>
      <c r="B293" t="inlineStr">
        <is>
          <t xml:space="preserve">Victor Hurtado</t>
        </is>
      </c>
      <c r="D293" t="inlineStr">
        <is>
          <t xml:space="preserve">Base Signatures</t>
        </is>
      </c>
      <c r="F293" t="str">
        <f>HYPERLINK("https://www.ebay.com/sch/i.html?_nkw=2023+Elite+Extra+Edition+Victor+Hurtado+auto&amp;mkcid=1&amp;mkrid=711-53200-19255-0&amp;siteid=0&amp;campid=5339157451&amp;toolid=10001&amp;mkevt=1&amp;customid=checklist-xlsx","Find on eBay")</f>
        <v>Find on eBay</v>
      </c>
    </row>
    <row r="294">
      <c r="A294" t="inlineStr">
        <is>
          <t xml:space="preserve">93</t>
        </is>
      </c>
      <c r="B294" t="inlineStr">
        <is>
          <t xml:space="preserve">AJ Ewing</t>
        </is>
      </c>
      <c r="C294" t="inlineStr">
        <is>
          <t xml:space="preserve">New York Mets</t>
        </is>
      </c>
      <c r="D294" t="inlineStr">
        <is>
          <t xml:space="preserve">Base Signatures</t>
        </is>
      </c>
      <c r="F294" t="str">
        <f>HYPERLINK("https://www.ebay.com/sch/i.html?_nkw=2023+Elite+Extra+Edition+AJ+Ewing+auto&amp;mkcid=1&amp;mkrid=711-53200-19255-0&amp;siteid=0&amp;campid=5339157451&amp;toolid=10001&amp;mkevt=1&amp;customid=checklist-xlsx","Find on eBay")</f>
        <v>Find on eBay</v>
      </c>
    </row>
    <row r="295">
      <c r="A295" t="inlineStr">
        <is>
          <t xml:space="preserve">94</t>
        </is>
      </c>
      <c r="B295" t="inlineStr">
        <is>
          <t xml:space="preserve">Ethan O'Donnell</t>
        </is>
      </c>
      <c r="C295" t="inlineStr">
        <is>
          <t xml:space="preserve">Cincinnati Reds</t>
        </is>
      </c>
      <c r="D295" t="inlineStr">
        <is>
          <t xml:space="preserve">Base Signatures</t>
        </is>
      </c>
      <c r="F295" t="str">
        <f>HYPERLINK("https://www.ebay.com/sch/i.html?_nkw=2023+Elite+Extra+Edition+Ethan+O%27Donnell+auto&amp;mkcid=1&amp;mkrid=711-53200-19255-0&amp;siteid=0&amp;campid=5339157451&amp;toolid=10001&amp;mkevt=1&amp;customid=checklist-xlsx","Find on eBay")</f>
        <v>Find on eBay</v>
      </c>
    </row>
    <row r="296">
      <c r="A296" t="inlineStr">
        <is>
          <t xml:space="preserve">95</t>
        </is>
      </c>
      <c r="B296" t="inlineStr">
        <is>
          <t xml:space="preserve">Alex Clemmey</t>
        </is>
      </c>
      <c r="C296" t="inlineStr">
        <is>
          <t xml:space="preserve">Cleveland Guardians</t>
        </is>
      </c>
      <c r="D296" t="inlineStr">
        <is>
          <t xml:space="preserve">Base Signatures</t>
        </is>
      </c>
      <c r="F296" t="str">
        <f>HYPERLINK("https://www.ebay.com/sch/i.html?_nkw=2023+Elite+Extra+Edition+Alex+Clemmey+auto&amp;mkcid=1&amp;mkrid=711-53200-19255-0&amp;siteid=0&amp;campid=5339157451&amp;toolid=10001&amp;mkevt=1&amp;customid=checklist-xlsx","Find on eBay")</f>
        <v>Find on eBay</v>
      </c>
    </row>
    <row r="297">
      <c r="A297" t="inlineStr">
        <is>
          <t xml:space="preserve">96</t>
        </is>
      </c>
      <c r="B297" t="inlineStr">
        <is>
          <t xml:space="preserve">Garret Forrester</t>
        </is>
      </c>
      <c r="C297" t="inlineStr">
        <is>
          <t xml:space="preserve">Pittsburgh Pirates</t>
        </is>
      </c>
      <c r="D297" t="inlineStr">
        <is>
          <t xml:space="preserve">Base Signatures</t>
        </is>
      </c>
      <c r="F297" t="str">
        <f>HYPERLINK("https://www.ebay.com/sch/i.html?_nkw=2023+Elite+Extra+Edition+Garret+Forrester+auto&amp;mkcid=1&amp;mkrid=711-53200-19255-0&amp;siteid=0&amp;campid=5339157451&amp;toolid=10001&amp;mkevt=1&amp;customid=checklist-xlsx","Find on eBay")</f>
        <v>Find on eBay</v>
      </c>
    </row>
    <row r="298">
      <c r="A298" t="inlineStr">
        <is>
          <t xml:space="preserve">97</t>
        </is>
      </c>
      <c r="B298" t="inlineStr">
        <is>
          <t xml:space="preserve">Andrew Pinckney</t>
        </is>
      </c>
      <c r="C298" t="inlineStr">
        <is>
          <t xml:space="preserve">Washington Nationals</t>
        </is>
      </c>
      <c r="D298" t="inlineStr">
        <is>
          <t xml:space="preserve">Base Signatures</t>
        </is>
      </c>
      <c r="F298" t="str">
        <f>HYPERLINK("https://www.ebay.com/sch/i.html?_nkw=2023+Elite+Extra+Edition+Andrew+Pinckney+auto&amp;mkcid=1&amp;mkrid=711-53200-19255-0&amp;siteid=0&amp;campid=5339157451&amp;toolid=10001&amp;mkevt=1&amp;customid=checklist-xlsx","Find on eBay")</f>
        <v>Find on eBay</v>
      </c>
    </row>
    <row r="299">
      <c r="A299" t="inlineStr">
        <is>
          <t xml:space="preserve">98</t>
        </is>
      </c>
      <c r="B299" t="inlineStr">
        <is>
          <t xml:space="preserve">Aidan Smith</t>
        </is>
      </c>
      <c r="C299" t="inlineStr">
        <is>
          <t xml:space="preserve">Seattle Mariners</t>
        </is>
      </c>
      <c r="D299" t="inlineStr">
        <is>
          <t xml:space="preserve">Base Signatures</t>
        </is>
      </c>
      <c r="F299" t="str">
        <f>HYPERLINK("https://www.ebay.com/sch/i.html?_nkw=2023+Elite+Extra+Edition+Aidan+Smith+auto&amp;mkcid=1&amp;mkrid=711-53200-19255-0&amp;siteid=0&amp;campid=5339157451&amp;toolid=10001&amp;mkevt=1&amp;customid=checklist-xlsx","Find on eBay")</f>
        <v>Find on eBay</v>
      </c>
    </row>
    <row r="300">
      <c r="A300" t="inlineStr">
        <is>
          <t xml:space="preserve">99</t>
        </is>
      </c>
      <c r="B300" t="inlineStr">
        <is>
          <t xml:space="preserve">Tre' Morgan</t>
        </is>
      </c>
      <c r="C300" t="inlineStr">
        <is>
          <t xml:space="preserve">Tampa Bay Rays</t>
        </is>
      </c>
      <c r="D300" t="inlineStr">
        <is>
          <t xml:space="preserve">Base Signatures</t>
        </is>
      </c>
      <c r="F300" t="str">
        <f>HYPERLINK("https://www.ebay.com/sch/i.html?_nkw=2023+Elite+Extra+Edition+Tre%27+Morgan+auto&amp;mkcid=1&amp;mkrid=711-53200-19255-0&amp;siteid=0&amp;campid=5339157451&amp;toolid=10001&amp;mkevt=1&amp;customid=checklist-xlsx","Find on eBay")</f>
        <v>Find on eBay</v>
      </c>
    </row>
    <row r="301">
      <c r="A301" t="inlineStr">
        <is>
          <t xml:space="preserve">100</t>
        </is>
      </c>
      <c r="B301" t="inlineStr">
        <is>
          <t xml:space="preserve">Kevin McGonigle</t>
        </is>
      </c>
      <c r="C301" t="inlineStr">
        <is>
          <t xml:space="preserve">Detroit Tigers</t>
        </is>
      </c>
      <c r="D301" t="inlineStr">
        <is>
          <t xml:space="preserve">Base Signatures</t>
        </is>
      </c>
      <c r="F301" t="str">
        <f>HYPERLINK("https://www.ebay.com/sch/i.html?_nkw=2023+Elite+Extra+Edition+Kevin+McGonigle+auto&amp;mkcid=1&amp;mkrid=711-53200-19255-0&amp;siteid=0&amp;campid=5339157451&amp;toolid=10001&amp;mkevt=1&amp;customid=checklist-xlsx","Find on eBay")</f>
        <v>Find on eBay</v>
      </c>
    </row>
    <row r="302">
      <c r="A302" t="inlineStr">
        <is>
          <t xml:space="preserve">101</t>
        </is>
      </c>
      <c r="B302" t="inlineStr">
        <is>
          <t xml:space="preserve">Travis Honeyman</t>
        </is>
      </c>
      <c r="C302" t="inlineStr">
        <is>
          <t xml:space="preserve">St. Louis Cardinals</t>
        </is>
      </c>
      <c r="D302" t="inlineStr">
        <is>
          <t xml:space="preserve">Base 2 Signatures</t>
        </is>
      </c>
      <c r="F302" t="str">
        <f>HYPERLINK("https://www.ebay.com/sch/i.html?_nkw=2023+Elite+Extra+Edition+Travis+Honeyman+auto&amp;mkcid=1&amp;mkrid=711-53200-19255-0&amp;siteid=0&amp;campid=5339157451&amp;toolid=10001&amp;mkevt=1&amp;customid=checklist-xlsx","Find on eBay")</f>
        <v>Find on eBay</v>
      </c>
    </row>
    <row r="303">
      <c r="A303" t="inlineStr">
        <is>
          <t xml:space="preserve">102</t>
        </is>
      </c>
      <c r="B303" t="inlineStr">
        <is>
          <t xml:space="preserve">Luke Shliger</t>
        </is>
      </c>
      <c r="C303" t="inlineStr">
        <is>
          <t xml:space="preserve">San Francisco Giants</t>
        </is>
      </c>
      <c r="D303" t="inlineStr">
        <is>
          <t xml:space="preserve">Base 2 Signatures</t>
        </is>
      </c>
      <c r="F303" t="str">
        <f>HYPERLINK("https://www.ebay.com/sch/i.html?_nkw=2023+Elite+Extra+Edition+Luke+Shliger+auto&amp;mkcid=1&amp;mkrid=711-53200-19255-0&amp;siteid=0&amp;campid=5339157451&amp;toolid=10001&amp;mkevt=1&amp;customid=checklist-xlsx","Find on eBay")</f>
        <v>Find on eBay</v>
      </c>
    </row>
    <row r="304">
      <c r="A304" t="inlineStr">
        <is>
          <t xml:space="preserve">103</t>
        </is>
      </c>
      <c r="B304" t="inlineStr">
        <is>
          <t xml:space="preserve">Braylin Morel</t>
        </is>
      </c>
      <c r="C304" t="inlineStr">
        <is>
          <t xml:space="preserve">Texas Rangers</t>
        </is>
      </c>
      <c r="D304" t="inlineStr">
        <is>
          <t xml:space="preserve">Base 2 Signatures</t>
        </is>
      </c>
      <c r="F304" t="str">
        <f>HYPERLINK("https://www.ebay.com/sch/i.html?_nkw=2023+Elite+Extra+Edition+Braylin+Morel+auto&amp;mkcid=1&amp;mkrid=711-53200-19255-0&amp;siteid=0&amp;campid=5339157451&amp;toolid=10001&amp;mkevt=1&amp;customid=checklist-xlsx","Find on eBay")</f>
        <v>Find on eBay</v>
      </c>
    </row>
    <row r="305">
      <c r="A305" t="inlineStr">
        <is>
          <t xml:space="preserve">104</t>
        </is>
      </c>
      <c r="B305" t="inlineStr">
        <is>
          <t xml:space="preserve">Jace Bohrofen</t>
        </is>
      </c>
      <c r="C305" t="inlineStr">
        <is>
          <t xml:space="preserve">Toronto Blue Jays</t>
        </is>
      </c>
      <c r="D305" t="inlineStr">
        <is>
          <t xml:space="preserve">Base 2 Signatures</t>
        </is>
      </c>
      <c r="F305" t="str">
        <f>HYPERLINK("https://www.ebay.com/sch/i.html?_nkw=2023+Elite+Extra+Edition+Jace+Bohrofen+auto&amp;mkcid=1&amp;mkrid=711-53200-19255-0&amp;siteid=0&amp;campid=5339157451&amp;toolid=10001&amp;mkevt=1&amp;customid=checklist-xlsx","Find on eBay")</f>
        <v>Find on eBay</v>
      </c>
    </row>
    <row r="306">
      <c r="A306" t="inlineStr">
        <is>
          <t xml:space="preserve">105</t>
        </is>
      </c>
      <c r="B306" t="inlineStr">
        <is>
          <t xml:space="preserve">Yandel Ricardo</t>
        </is>
      </c>
      <c r="C306" t="inlineStr">
        <is>
          <t xml:space="preserve">Kansas City Royals</t>
        </is>
      </c>
      <c r="D306" t="inlineStr">
        <is>
          <t xml:space="preserve">Base 2 Signatures</t>
        </is>
      </c>
      <c r="F306" t="str">
        <f>HYPERLINK("https://www.ebay.com/sch/i.html?_nkw=2023+Elite+Extra+Edition+Yandel+Ricardo+auto&amp;mkcid=1&amp;mkrid=711-53200-19255-0&amp;siteid=0&amp;campid=5339157451&amp;toolid=10001&amp;mkevt=1&amp;customid=checklist-xlsx","Find on eBay")</f>
        <v>Find on eBay</v>
      </c>
    </row>
    <row r="307">
      <c r="A307" t="inlineStr">
        <is>
          <t xml:space="preserve">106</t>
        </is>
      </c>
      <c r="B307" t="inlineStr">
        <is>
          <t xml:space="preserve">Max Anderson</t>
        </is>
      </c>
      <c r="C307" t="inlineStr">
        <is>
          <t xml:space="preserve">Detroit Tigers</t>
        </is>
      </c>
      <c r="D307" t="inlineStr">
        <is>
          <t xml:space="preserve">Base 2 Signatures</t>
        </is>
      </c>
      <c r="F307" t="str">
        <f>HYPERLINK("https://www.ebay.com/sch/i.html?_nkw=2023+Elite+Extra+Edition+Max+Anderson+auto&amp;mkcid=1&amp;mkrid=711-53200-19255-0&amp;siteid=0&amp;campid=5339157451&amp;toolid=10001&amp;mkevt=1&amp;customid=checklist-xlsx","Find on eBay")</f>
        <v>Find on eBay</v>
      </c>
    </row>
    <row r="308">
      <c r="A308" t="inlineStr">
        <is>
          <t xml:space="preserve">107</t>
        </is>
      </c>
      <c r="B308" t="inlineStr">
        <is>
          <t xml:space="preserve">Mitch Jebb</t>
        </is>
      </c>
      <c r="C308" t="inlineStr">
        <is>
          <t xml:space="preserve">Pittsburgh Pirates</t>
        </is>
      </c>
      <c r="D308" t="inlineStr">
        <is>
          <t xml:space="preserve">Base 2 Signatures</t>
        </is>
      </c>
      <c r="F308" t="str">
        <f>HYPERLINK("https://www.ebay.com/sch/i.html?_nkw=2023+Elite+Extra+Edition+Mitch+Jebb+auto&amp;mkcid=1&amp;mkrid=711-53200-19255-0&amp;siteid=0&amp;campid=5339157451&amp;toolid=10001&amp;mkevt=1&amp;customid=checklist-xlsx","Find on eBay")</f>
        <v>Find on eBay</v>
      </c>
    </row>
    <row r="309">
      <c r="A309" t="inlineStr">
        <is>
          <t xml:space="preserve">108</t>
        </is>
      </c>
      <c r="B309" t="inlineStr">
        <is>
          <t xml:space="preserve">Carson Rucker</t>
        </is>
      </c>
      <c r="C309" t="inlineStr">
        <is>
          <t xml:space="preserve">Detroit Tigers</t>
        </is>
      </c>
      <c r="D309" t="inlineStr">
        <is>
          <t xml:space="preserve">Base 2 Signatures</t>
        </is>
      </c>
      <c r="F309" t="str">
        <f>HYPERLINK("https://www.ebay.com/sch/i.html?_nkw=2023+Elite+Extra+Edition+Carson+Rucker+auto&amp;mkcid=1&amp;mkrid=711-53200-19255-0&amp;siteid=0&amp;campid=5339157451&amp;toolid=10001&amp;mkevt=1&amp;customid=checklist-xlsx","Find on eBay")</f>
        <v>Find on eBay</v>
      </c>
    </row>
    <row r="310">
      <c r="A310" t="inlineStr">
        <is>
          <t xml:space="preserve">109</t>
        </is>
      </c>
      <c r="B310" t="inlineStr">
        <is>
          <t xml:space="preserve">Sammy Stafura</t>
        </is>
      </c>
      <c r="C310" t="inlineStr">
        <is>
          <t xml:space="preserve">Cincinnati Reds</t>
        </is>
      </c>
      <c r="D310" t="inlineStr">
        <is>
          <t xml:space="preserve">Base 2 Signatures</t>
        </is>
      </c>
      <c r="F310" t="str">
        <f>HYPERLINK("https://www.ebay.com/sch/i.html?_nkw=2023+Elite+Extra+Edition+Sammy+Stafura+auto&amp;mkcid=1&amp;mkrid=711-53200-19255-0&amp;siteid=0&amp;campid=5339157451&amp;toolid=10001&amp;mkevt=1&amp;customid=checklist-xlsx","Find on eBay")</f>
        <v>Find on eBay</v>
      </c>
    </row>
    <row r="311">
      <c r="A311" t="inlineStr">
        <is>
          <t xml:space="preserve">110</t>
        </is>
      </c>
      <c r="B311" t="inlineStr">
        <is>
          <t xml:space="preserve">Andres Chaparro</t>
        </is>
      </c>
      <c r="C311" t="inlineStr">
        <is>
          <t xml:space="preserve">New York Yankees</t>
        </is>
      </c>
      <c r="D311" t="inlineStr">
        <is>
          <t xml:space="preserve">Base 2 Signatures</t>
        </is>
      </c>
      <c r="F311" t="str">
        <f>HYPERLINK("https://www.ebay.com/sch/i.html?_nkw=2023+Elite+Extra+Edition+Andres+Chaparro+auto&amp;mkcid=1&amp;mkrid=711-53200-19255-0&amp;siteid=0&amp;campid=5339157451&amp;toolid=10001&amp;mkevt=1&amp;customid=checklist-xlsx","Find on eBay")</f>
        <v>Find on eBay</v>
      </c>
    </row>
    <row r="312">
      <c r="A312" t="inlineStr">
        <is>
          <t xml:space="preserve">111</t>
        </is>
      </c>
      <c r="B312" t="inlineStr">
        <is>
          <t xml:space="preserve">Walker Martin</t>
        </is>
      </c>
      <c r="C312" t="inlineStr">
        <is>
          <t xml:space="preserve">San Francisco Giants</t>
        </is>
      </c>
      <c r="D312" t="inlineStr">
        <is>
          <t xml:space="preserve">Base 2 Signatures</t>
        </is>
      </c>
      <c r="F312" t="str">
        <f>HYPERLINK("https://www.ebay.com/sch/i.html?_nkw=2023+Elite+Extra+Edition+Walker+Martin+auto&amp;mkcid=1&amp;mkrid=711-53200-19255-0&amp;siteid=0&amp;campid=5339157451&amp;toolid=10001&amp;mkevt=1&amp;customid=checklist-xlsx","Find on eBay")</f>
        <v>Find on eBay</v>
      </c>
    </row>
    <row r="313">
      <c r="A313" t="inlineStr">
        <is>
          <t xml:space="preserve">112</t>
        </is>
      </c>
      <c r="B313" t="inlineStr">
        <is>
          <t xml:space="preserve">Dylan Questad</t>
        </is>
      </c>
      <c r="C313" t="inlineStr">
        <is>
          <t xml:space="preserve">Minnesota Twins</t>
        </is>
      </c>
      <c r="D313" t="inlineStr">
        <is>
          <t xml:space="preserve">Base 2 Signatures</t>
        </is>
      </c>
      <c r="F313" t="str">
        <f>HYPERLINK("https://www.ebay.com/sch/i.html?_nkw=2023+Elite+Extra+Edition+Dylan+Questad+auto&amp;mkcid=1&amp;mkrid=711-53200-19255-0&amp;siteid=0&amp;campid=5339157451&amp;toolid=10001&amp;mkevt=1&amp;customid=checklist-xlsx","Find on eBay")</f>
        <v>Find on eBay</v>
      </c>
    </row>
    <row r="314">
      <c r="A314" t="inlineStr">
        <is>
          <t xml:space="preserve">113</t>
        </is>
      </c>
      <c r="B314" t="inlineStr">
        <is>
          <t xml:space="preserve">Felnin Celesten</t>
        </is>
      </c>
      <c r="C314" t="inlineStr">
        <is>
          <t xml:space="preserve">Seattle Mariners</t>
        </is>
      </c>
      <c r="D314" t="inlineStr">
        <is>
          <t xml:space="preserve">Base 2 Signatures</t>
        </is>
      </c>
      <c r="F314" t="str">
        <f>HYPERLINK("https://www.ebay.com/sch/i.html?_nkw=2023+Elite+Extra+Edition+Felnin+Celesten+auto&amp;mkcid=1&amp;mkrid=711-53200-19255-0&amp;siteid=0&amp;campid=5339157451&amp;toolid=10001&amp;mkevt=1&amp;customid=checklist-xlsx","Find on eBay")</f>
        <v>Find on eBay</v>
      </c>
    </row>
    <row r="315">
      <c r="A315" t="inlineStr">
        <is>
          <t xml:space="preserve">114</t>
        </is>
      </c>
      <c r="B315" t="inlineStr">
        <is>
          <t xml:space="preserve">Jake Cunningham</t>
        </is>
      </c>
      <c r="C315" t="inlineStr">
        <is>
          <t xml:space="preserve">Baltimore Orioles</t>
        </is>
      </c>
      <c r="D315" t="inlineStr">
        <is>
          <t xml:space="preserve">Base 2 Signatures</t>
        </is>
      </c>
      <c r="F315" t="str">
        <f>HYPERLINK("https://www.ebay.com/sch/i.html?_nkw=2023+Elite+Extra+Edition+Jake+Cunningham+auto&amp;mkcid=1&amp;mkrid=711-53200-19255-0&amp;siteid=0&amp;campid=5339157451&amp;toolid=10001&amp;mkevt=1&amp;customid=checklist-xlsx","Find on eBay")</f>
        <v>Find on eBay</v>
      </c>
    </row>
    <row r="316">
      <c r="A316" t="inlineStr">
        <is>
          <t xml:space="preserve">115</t>
        </is>
      </c>
      <c r="B316" t="inlineStr">
        <is>
          <t xml:space="preserve">Yeiner Fernandez</t>
        </is>
      </c>
      <c r="C316" t="inlineStr">
        <is>
          <t xml:space="preserve">Los Angeles Dodgers</t>
        </is>
      </c>
      <c r="D316" t="inlineStr">
        <is>
          <t xml:space="preserve">Base 2 Signatures</t>
        </is>
      </c>
      <c r="F316" t="str">
        <f>HYPERLINK("https://www.ebay.com/sch/i.html?_nkw=2023+Elite+Extra+Edition+Yeiner+Fernandez+auto&amp;mkcid=1&amp;mkrid=711-53200-19255-0&amp;siteid=0&amp;campid=5339157451&amp;toolid=10001&amp;mkevt=1&amp;customid=checklist-xlsx","Find on eBay")</f>
        <v>Find on eBay</v>
      </c>
    </row>
    <row r="317">
      <c r="A317" t="inlineStr">
        <is>
          <t xml:space="preserve">116</t>
        </is>
      </c>
      <c r="B317" t="inlineStr">
        <is>
          <t xml:space="preserve">Mike Boeve</t>
        </is>
      </c>
      <c r="C317" t="inlineStr">
        <is>
          <t xml:space="preserve">Milwaukee Brewers</t>
        </is>
      </c>
      <c r="D317" t="inlineStr">
        <is>
          <t xml:space="preserve">Base 2 Signatures</t>
        </is>
      </c>
      <c r="F317" t="str">
        <f>HYPERLINK("https://www.ebay.com/sch/i.html?_nkw=2023+Elite+Extra+Edition+Mike+Boeve+auto&amp;mkcid=1&amp;mkrid=711-53200-19255-0&amp;siteid=0&amp;campid=5339157451&amp;toolid=10001&amp;mkevt=1&amp;customid=checklist-xlsx","Find on eBay")</f>
        <v>Find on eBay</v>
      </c>
    </row>
    <row r="318">
      <c r="A318" t="inlineStr">
        <is>
          <t xml:space="preserve">117</t>
        </is>
      </c>
      <c r="B318" t="inlineStr">
        <is>
          <t xml:space="preserve">Nathan Dettmer</t>
        </is>
      </c>
      <c r="C318" t="inlineStr">
        <is>
          <t xml:space="preserve">Oakland Athletics</t>
        </is>
      </c>
      <c r="D318" t="inlineStr">
        <is>
          <t xml:space="preserve">Base 2 Signatures</t>
        </is>
      </c>
      <c r="F318" t="str">
        <f>HYPERLINK("https://www.ebay.com/sch/i.html?_nkw=2023+Elite+Extra+Edition+Nathan+Dettmer+auto&amp;mkcid=1&amp;mkrid=711-53200-19255-0&amp;siteid=0&amp;campid=5339157451&amp;toolid=10001&amp;mkevt=1&amp;customid=checklist-xlsx","Find on eBay")</f>
        <v>Find on eBay</v>
      </c>
    </row>
    <row r="319">
      <c r="A319" t="inlineStr">
        <is>
          <t xml:space="preserve">118</t>
        </is>
      </c>
      <c r="B319" t="inlineStr">
        <is>
          <t xml:space="preserve">Luis Baez</t>
        </is>
      </c>
      <c r="C319" t="inlineStr">
        <is>
          <t xml:space="preserve">Houston Astros</t>
        </is>
      </c>
      <c r="D319" t="inlineStr">
        <is>
          <t xml:space="preserve">Base 2 Signatures</t>
        </is>
      </c>
      <c r="F319" t="str">
        <f>HYPERLINK("https://www.ebay.com/sch/i.html?_nkw=2023+Elite+Extra+Edition+Luis+Baez+auto&amp;mkcid=1&amp;mkrid=711-53200-19255-0&amp;siteid=0&amp;campid=5339157451&amp;toolid=10001&amp;mkevt=1&amp;customid=checklist-xlsx","Find on eBay")</f>
        <v>Find on eBay</v>
      </c>
    </row>
    <row r="320">
      <c r="A320" t="inlineStr">
        <is>
          <t xml:space="preserve">119</t>
        </is>
      </c>
      <c r="B320" t="inlineStr">
        <is>
          <t xml:space="preserve">Tanner Hall</t>
        </is>
      </c>
      <c r="C320" t="inlineStr">
        <is>
          <t xml:space="preserve">Minnesota Twins</t>
        </is>
      </c>
      <c r="D320" t="inlineStr">
        <is>
          <t xml:space="preserve">Base 2 Signatures</t>
        </is>
      </c>
      <c r="F320" t="str">
        <f>HYPERLINK("https://www.ebay.com/sch/i.html?_nkw=2023+Elite+Extra+Edition+Tanner+Hall+auto&amp;mkcid=1&amp;mkrid=711-53200-19255-0&amp;siteid=0&amp;campid=5339157451&amp;toolid=10001&amp;mkevt=1&amp;customid=checklist-xlsx","Find on eBay")</f>
        <v>Find on eBay</v>
      </c>
    </row>
    <row r="321">
      <c r="A321" t="inlineStr">
        <is>
          <t xml:space="preserve">120</t>
        </is>
      </c>
      <c r="B321" t="inlineStr">
        <is>
          <t xml:space="preserve">Yu-Min Lin</t>
        </is>
      </c>
      <c r="C321" t="inlineStr">
        <is>
          <t xml:space="preserve">Arizona Diamondbacks</t>
        </is>
      </c>
      <c r="D321" t="inlineStr">
        <is>
          <t xml:space="preserve">Base 2 Signatures</t>
        </is>
      </c>
      <c r="F321" t="str">
        <f>HYPERLINK("https://www.ebay.com/sch/i.html?_nkw=2023+Elite+Extra+Edition+Yu-Min+Lin+auto&amp;mkcid=1&amp;mkrid=711-53200-19255-0&amp;siteid=0&amp;campid=5339157451&amp;toolid=10001&amp;mkevt=1&amp;customid=checklist-xlsx","Find on eBay")</f>
        <v>Find on eBay</v>
      </c>
    </row>
    <row r="322">
      <c r="A322" t="inlineStr">
        <is>
          <t xml:space="preserve">121</t>
        </is>
      </c>
      <c r="B322" t="inlineStr">
        <is>
          <t xml:space="preserve">Olivia Pichardo</t>
        </is>
      </c>
      <c r="C322" t="inlineStr">
        <is>
          <t xml:space="preserve">Brown University Bears</t>
        </is>
      </c>
      <c r="D322" t="inlineStr">
        <is>
          <t xml:space="preserve">Base 2 Signatures</t>
        </is>
      </c>
      <c r="F322" t="str">
        <f>HYPERLINK("https://www.ebay.com/sch/i.html?_nkw=2023+Elite+Extra+Edition+Olivia+Pichardo+auto&amp;mkcid=1&amp;mkrid=711-53200-19255-0&amp;siteid=0&amp;campid=5339157451&amp;toolid=10001&amp;mkevt=1&amp;customid=checklist-xlsx","Find on eBay")</f>
        <v>Find on eBay</v>
      </c>
    </row>
    <row r="323">
      <c r="A323" t="inlineStr">
        <is>
          <t xml:space="preserve">122</t>
        </is>
      </c>
      <c r="B323" t="inlineStr">
        <is>
          <t xml:space="preserve">Homer Bush Jr.</t>
        </is>
      </c>
      <c r="C323" t="inlineStr">
        <is>
          <t xml:space="preserve">San Diego Padres</t>
        </is>
      </c>
      <c r="D323" t="inlineStr">
        <is>
          <t xml:space="preserve">Base 2 Signatures</t>
        </is>
      </c>
      <c r="F323" t="str">
        <f>HYPERLINK("https://www.ebay.com/sch/i.html?_nkw=2023+Elite+Extra+Edition+Homer+Bush+Jr.+auto&amp;mkcid=1&amp;mkrid=711-53200-19255-0&amp;siteid=0&amp;campid=5339157451&amp;toolid=10001&amp;mkevt=1&amp;customid=checklist-xlsx","Find on eBay")</f>
        <v>Find on eBay</v>
      </c>
    </row>
    <row r="324">
      <c r="A324" t="inlineStr">
        <is>
          <t xml:space="preserve">123</t>
        </is>
      </c>
      <c r="B324" t="inlineStr">
        <is>
          <t xml:space="preserve">Moises Ballesteros</t>
        </is>
      </c>
      <c r="C324" t="inlineStr">
        <is>
          <t xml:space="preserve">Chicago Cubs</t>
        </is>
      </c>
      <c r="D324" t="inlineStr">
        <is>
          <t xml:space="preserve">Base 2 Signatures</t>
        </is>
      </c>
      <c r="F324" t="str">
        <f>HYPERLINK("https://www.ebay.com/sch/i.html?_nkw=2023+Elite+Extra+Edition+Moises+Ballesteros+auto&amp;mkcid=1&amp;mkrid=711-53200-19255-0&amp;siteid=0&amp;campid=5339157451&amp;toolid=10001&amp;mkevt=1&amp;customid=checklist-xlsx","Find on eBay")</f>
        <v>Find on eBay</v>
      </c>
    </row>
    <row r="325">
      <c r="A325" t="inlineStr">
        <is>
          <t xml:space="preserve">124</t>
        </is>
      </c>
      <c r="B325" t="inlineStr">
        <is>
          <t xml:space="preserve">Joe Vetrano</t>
        </is>
      </c>
      <c r="C325" t="inlineStr">
        <is>
          <t xml:space="preserve">Los Angeles Dodgers</t>
        </is>
      </c>
      <c r="D325" t="inlineStr">
        <is>
          <t xml:space="preserve">Base 2 Signatures</t>
        </is>
      </c>
      <c r="F325" t="str">
        <f>HYPERLINK("https://www.ebay.com/sch/i.html?_nkw=2023+Elite+Extra+Edition+Joe+Vetrano+auto&amp;mkcid=1&amp;mkrid=711-53200-19255-0&amp;siteid=0&amp;campid=5339157451&amp;toolid=10001&amp;mkevt=1&amp;customid=checklist-xlsx","Find on eBay")</f>
        <v>Find on eBay</v>
      </c>
    </row>
    <row r="326">
      <c r="A326" t="inlineStr">
        <is>
          <t xml:space="preserve">125</t>
        </is>
      </c>
      <c r="B326" t="inlineStr">
        <is>
          <t xml:space="preserve">Alonzo Tredwell</t>
        </is>
      </c>
      <c r="C326" t="inlineStr">
        <is>
          <t xml:space="preserve">Houston Astros</t>
        </is>
      </c>
      <c r="D326" t="inlineStr">
        <is>
          <t xml:space="preserve">Base 2 Signatures</t>
        </is>
      </c>
      <c r="F326" t="str">
        <f>HYPERLINK("https://www.ebay.com/sch/i.html?_nkw=2023+Elite+Extra+Edition+Alonzo+Tredwell+auto&amp;mkcid=1&amp;mkrid=711-53200-19255-0&amp;siteid=0&amp;campid=5339157451&amp;toolid=10001&amp;mkevt=1&amp;customid=checklist-xlsx","Find on eBay")</f>
        <v>Find on eBay</v>
      </c>
    </row>
    <row r="327">
      <c r="A327" t="inlineStr">
        <is>
          <t xml:space="preserve">126</t>
        </is>
      </c>
      <c r="B327" t="inlineStr">
        <is>
          <t xml:space="preserve">Blake Wolters</t>
        </is>
      </c>
      <c r="C327" t="inlineStr">
        <is>
          <t xml:space="preserve">Kansas City Royals</t>
        </is>
      </c>
      <c r="D327" t="inlineStr">
        <is>
          <t xml:space="preserve">Base 2 Signatures</t>
        </is>
      </c>
      <c r="F327" t="str">
        <f>HYPERLINK("https://www.ebay.com/sch/i.html?_nkw=2023+Elite+Extra+Edition+Blake+Wolters+auto&amp;mkcid=1&amp;mkrid=711-53200-19255-0&amp;siteid=0&amp;campid=5339157451&amp;toolid=10001&amp;mkevt=1&amp;customid=checklist-xlsx","Find on eBay")</f>
        <v>Find on eBay</v>
      </c>
    </row>
    <row r="328">
      <c r="A328" t="inlineStr">
        <is>
          <t xml:space="preserve">127</t>
        </is>
      </c>
      <c r="B328" t="inlineStr">
        <is>
          <t xml:space="preserve">Brandon Sproat</t>
        </is>
      </c>
      <c r="C328" t="inlineStr">
        <is>
          <t xml:space="preserve">New York Mets</t>
        </is>
      </c>
      <c r="D328" t="inlineStr">
        <is>
          <t xml:space="preserve">Base 2 Signatures</t>
        </is>
      </c>
      <c r="F328" t="str">
        <f>HYPERLINK("https://www.ebay.com/sch/i.html?_nkw=2023+Elite+Extra+Edition+Brandon+Sproat+auto&amp;mkcid=1&amp;mkrid=711-53200-19255-0&amp;siteid=0&amp;campid=5339157451&amp;toolid=10001&amp;mkevt=1&amp;customid=checklist-xlsx","Find on eBay")</f>
        <v>Find on eBay</v>
      </c>
    </row>
    <row r="329">
      <c r="A329" t="inlineStr">
        <is>
          <t xml:space="preserve">128</t>
        </is>
      </c>
      <c r="B329" t="inlineStr">
        <is>
          <t xml:space="preserve">Caden Grice</t>
        </is>
      </c>
      <c r="C329" t="inlineStr">
        <is>
          <t xml:space="preserve">Arizona Diamondbacks</t>
        </is>
      </c>
      <c r="D329" t="inlineStr">
        <is>
          <t xml:space="preserve">Base 2 Signatures</t>
        </is>
      </c>
      <c r="F329" t="str">
        <f>HYPERLINK("https://www.ebay.com/sch/i.html?_nkw=2023+Elite+Extra+Edition+Caden+Grice+auto&amp;mkcid=1&amp;mkrid=711-53200-19255-0&amp;siteid=0&amp;campid=5339157451&amp;toolid=10001&amp;mkevt=1&amp;customid=checklist-xlsx","Find on eBay")</f>
        <v>Find on eBay</v>
      </c>
    </row>
    <row r="330">
      <c r="A330" t="inlineStr">
        <is>
          <t xml:space="preserve">129</t>
        </is>
      </c>
      <c r="B330" t="inlineStr">
        <is>
          <t xml:space="preserve">Jackson Baumeister</t>
        </is>
      </c>
      <c r="C330" t="inlineStr">
        <is>
          <t xml:space="preserve">Baltimore Orioles</t>
        </is>
      </c>
      <c r="D330" t="inlineStr">
        <is>
          <t xml:space="preserve">Base 2 Signatures</t>
        </is>
      </c>
      <c r="F330" t="str">
        <f>HYPERLINK("https://www.ebay.com/sch/i.html?_nkw=2023+Elite+Extra+Edition+Jackson+Baumeister+auto&amp;mkcid=1&amp;mkrid=711-53200-19255-0&amp;siteid=0&amp;campid=5339157451&amp;toolid=10001&amp;mkevt=1&amp;customid=checklist-xlsx","Find on eBay")</f>
        <v>Find on eBay</v>
      </c>
    </row>
    <row r="331">
      <c r="A331" t="inlineStr">
        <is>
          <t xml:space="preserve">130</t>
        </is>
      </c>
      <c r="B331" t="inlineStr">
        <is>
          <t xml:space="preserve">Jake Gelof</t>
        </is>
      </c>
      <c r="C331" t="inlineStr">
        <is>
          <t xml:space="preserve">Los Angeles Dodgers</t>
        </is>
      </c>
      <c r="D331" t="inlineStr">
        <is>
          <t xml:space="preserve">Base 2 Signatures</t>
        </is>
      </c>
      <c r="F331" t="str">
        <f>HYPERLINK("https://www.ebay.com/sch/i.html?_nkw=2023+Elite+Extra+Edition+Jake+Gelof+auto&amp;mkcid=1&amp;mkrid=711-53200-19255-0&amp;siteid=0&amp;campid=5339157451&amp;toolid=10001&amp;mkevt=1&amp;customid=checklist-xlsx","Find on eBay")</f>
        <v>Find on eBay</v>
      </c>
    </row>
    <row r="332">
      <c r="A332" t="inlineStr">
        <is>
          <t xml:space="preserve">131</t>
        </is>
      </c>
      <c r="B332" t="inlineStr">
        <is>
          <t xml:space="preserve">Ryan Lasko</t>
        </is>
      </c>
      <c r="C332" t="inlineStr">
        <is>
          <t xml:space="preserve">Oakland Athletics</t>
        </is>
      </c>
      <c r="D332" t="inlineStr">
        <is>
          <t xml:space="preserve">Base 2 Signatures</t>
        </is>
      </c>
      <c r="F332" t="str">
        <f>HYPERLINK("https://www.ebay.com/sch/i.html?_nkw=2023+Elite+Extra+Edition+Ryan+Lasko+auto&amp;mkcid=1&amp;mkrid=711-53200-19255-0&amp;siteid=0&amp;campid=5339157451&amp;toolid=10001&amp;mkevt=1&amp;customid=checklist-xlsx","Find on eBay")</f>
        <v>Find on eBay</v>
      </c>
    </row>
    <row r="333">
      <c r="A333" t="inlineStr">
        <is>
          <t xml:space="preserve">132</t>
        </is>
      </c>
      <c r="B333" t="inlineStr">
        <is>
          <t xml:space="preserve">Eriq Swan</t>
        </is>
      </c>
      <c r="C333" t="inlineStr">
        <is>
          <t xml:space="preserve">Los Angeles Dodgers</t>
        </is>
      </c>
      <c r="D333" t="inlineStr">
        <is>
          <t xml:space="preserve">Base 2 Signatures</t>
        </is>
      </c>
      <c r="F333" t="str">
        <f>HYPERLINK("https://www.ebay.com/sch/i.html?_nkw=2023+Elite+Extra+Edition+Eriq+Swan+auto&amp;mkcid=1&amp;mkrid=711-53200-19255-0&amp;siteid=0&amp;campid=5339157451&amp;toolid=10001&amp;mkevt=1&amp;customid=checklist-xlsx","Find on eBay")</f>
        <v>Find on eBay</v>
      </c>
    </row>
    <row r="334">
      <c r="A334" t="inlineStr">
        <is>
          <t xml:space="preserve">133</t>
        </is>
      </c>
      <c r="B334" t="inlineStr">
        <is>
          <t xml:space="preserve">Grayson Hitt</t>
        </is>
      </c>
      <c r="C334" t="inlineStr">
        <is>
          <t xml:space="preserve">Arizona Diamondbacks</t>
        </is>
      </c>
      <c r="D334" t="inlineStr">
        <is>
          <t xml:space="preserve">Base 2 Signatures</t>
        </is>
      </c>
      <c r="F334" t="str">
        <f>HYPERLINK("https://www.ebay.com/sch/i.html?_nkw=2023+Elite+Extra+Edition+Grayson+Hitt+auto&amp;mkcid=1&amp;mkrid=711-53200-19255-0&amp;siteid=0&amp;campid=5339157451&amp;toolid=10001&amp;mkevt=1&amp;customid=checklist-xlsx","Find on eBay")</f>
        <v>Find on eBay</v>
      </c>
    </row>
    <row r="335">
      <c r="A335" t="inlineStr">
        <is>
          <t xml:space="preserve">134</t>
        </is>
      </c>
      <c r="B335" t="inlineStr">
        <is>
          <t xml:space="preserve">Landen Maroudis</t>
        </is>
      </c>
      <c r="C335" t="inlineStr">
        <is>
          <t xml:space="preserve">Toronto Blue Jays</t>
        </is>
      </c>
      <c r="D335" t="inlineStr">
        <is>
          <t xml:space="preserve">Base 2 Signatures</t>
        </is>
      </c>
      <c r="F335" t="str">
        <f>HYPERLINK("https://www.ebay.com/sch/i.html?_nkw=2023+Elite+Extra+Edition+Landen+Maroudis+auto&amp;mkcid=1&amp;mkrid=711-53200-19255-0&amp;siteid=0&amp;campid=5339157451&amp;toolid=10001&amp;mkevt=1&amp;customid=checklist-xlsx","Find on eBay")</f>
        <v>Find on eBay</v>
      </c>
    </row>
    <row r="336">
      <c r="A336" t="inlineStr">
        <is>
          <t xml:space="preserve">135</t>
        </is>
      </c>
      <c r="B336" t="inlineStr">
        <is>
          <t xml:space="preserve">TayShaun Walton</t>
        </is>
      </c>
      <c r="C336" t="inlineStr">
        <is>
          <t xml:space="preserve">Philadelphia Phillies</t>
        </is>
      </c>
      <c r="D336" t="inlineStr">
        <is>
          <t xml:space="preserve">Base 2 Signatures</t>
        </is>
      </c>
      <c r="F336" t="str">
        <f>HYPERLINK("https://www.ebay.com/sch/i.html?_nkw=2023+Elite+Extra+Edition+TayShaun+Walton+auto&amp;mkcid=1&amp;mkrid=711-53200-19255-0&amp;siteid=0&amp;campid=5339157451&amp;toolid=10001&amp;mkevt=1&amp;customid=checklist-xlsx","Find on eBay")</f>
        <v>Find on eBay</v>
      </c>
    </row>
    <row r="337">
      <c r="A337" t="inlineStr">
        <is>
          <t xml:space="preserve">136</t>
        </is>
      </c>
      <c r="B337" t="inlineStr">
        <is>
          <t xml:space="preserve">Will Sanders</t>
        </is>
      </c>
      <c r="C337" t="inlineStr">
        <is>
          <t xml:space="preserve">Chicago Cubs</t>
        </is>
      </c>
      <c r="D337" t="inlineStr">
        <is>
          <t xml:space="preserve">Base 2 Signatures</t>
        </is>
      </c>
      <c r="F337" t="str">
        <f>HYPERLINK("https://www.ebay.com/sch/i.html?_nkw=2023+Elite+Extra+Edition+Will+Sanders+auto&amp;mkcid=1&amp;mkrid=711-53200-19255-0&amp;siteid=0&amp;campid=5339157451&amp;toolid=10001&amp;mkevt=1&amp;customid=checklist-xlsx","Find on eBay")</f>
        <v>Find on eBay</v>
      </c>
    </row>
    <row r="338">
      <c r="A338" t="inlineStr">
        <is>
          <t xml:space="preserve">137</t>
        </is>
      </c>
      <c r="B338" t="inlineStr">
        <is>
          <t xml:space="preserve">Alejandro Rosario</t>
        </is>
      </c>
      <c r="C338" t="inlineStr">
        <is>
          <t xml:space="preserve">Texas Rangers</t>
        </is>
      </c>
      <c r="D338" t="inlineStr">
        <is>
          <t xml:space="preserve">Base 2 Signatures</t>
        </is>
      </c>
      <c r="F338" t="str">
        <f>HYPERLINK("https://www.ebay.com/sch/i.html?_nkw=2023+Elite+Extra+Edition+Alejandro+Rosario+auto&amp;mkcid=1&amp;mkrid=711-53200-19255-0&amp;siteid=0&amp;campid=5339157451&amp;toolid=10001&amp;mkevt=1&amp;customid=checklist-xlsx","Find on eBay")</f>
        <v>Find on eBay</v>
      </c>
    </row>
    <row r="339">
      <c r="A339" t="inlineStr">
        <is>
          <t xml:space="preserve">138</t>
        </is>
      </c>
      <c r="B339" t="inlineStr">
        <is>
          <t xml:space="preserve">Yovanny Rodriguez</t>
        </is>
      </c>
      <c r="D339" t="inlineStr">
        <is>
          <t xml:space="preserve">Base 2 Signatures</t>
        </is>
      </c>
      <c r="F339" t="str">
        <f>HYPERLINK("https://www.ebay.com/sch/i.html?_nkw=2023+Elite+Extra+Edition+Yovanny+Rodriguez+auto&amp;mkcid=1&amp;mkrid=711-53200-19255-0&amp;siteid=0&amp;campid=5339157451&amp;toolid=10001&amp;mkevt=1&amp;customid=checklist-xlsx","Find on eBay")</f>
        <v>Find on eBay</v>
      </c>
    </row>
    <row r="340">
      <c r="A340" t="inlineStr">
        <is>
          <t xml:space="preserve">139</t>
        </is>
      </c>
      <c r="B340" t="inlineStr">
        <is>
          <t xml:space="preserve">Trevor Harrison</t>
        </is>
      </c>
      <c r="C340" t="inlineStr">
        <is>
          <t xml:space="preserve">Tampa Bay Rays</t>
        </is>
      </c>
      <c r="D340" t="inlineStr">
        <is>
          <t xml:space="preserve">Base 2 Signatures</t>
        </is>
      </c>
      <c r="F340" t="str">
        <f>HYPERLINK("https://www.ebay.com/sch/i.html?_nkw=2023+Elite+Extra+Edition+Trevor+Harrison+auto&amp;mkcid=1&amp;mkrid=711-53200-19255-0&amp;siteid=0&amp;campid=5339157451&amp;toolid=10001&amp;mkevt=1&amp;customid=checklist-xlsx","Find on eBay")</f>
        <v>Find on eBay</v>
      </c>
    </row>
    <row r="341">
      <c r="A341" t="inlineStr">
        <is>
          <t xml:space="preserve">140</t>
        </is>
      </c>
      <c r="B341" t="inlineStr">
        <is>
          <t xml:space="preserve">Zach Thornton</t>
        </is>
      </c>
      <c r="C341" t="inlineStr">
        <is>
          <t xml:space="preserve">New York Mets</t>
        </is>
      </c>
      <c r="D341" t="inlineStr">
        <is>
          <t xml:space="preserve">Base 2 Signatures</t>
        </is>
      </c>
      <c r="F341" t="str">
        <f>HYPERLINK("https://www.ebay.com/sch/i.html?_nkw=2023+Elite+Extra+Edition+Zach+Thornton+auto&amp;mkcid=1&amp;mkrid=711-53200-19255-0&amp;siteid=0&amp;campid=5339157451&amp;toolid=10001&amp;mkevt=1&amp;customid=checklist-xlsx","Find on eBay")</f>
        <v>Find on eBay</v>
      </c>
    </row>
    <row r="342">
      <c r="A342" t="inlineStr">
        <is>
          <t xml:space="preserve">141</t>
        </is>
      </c>
      <c r="B342" t="inlineStr">
        <is>
          <t xml:space="preserve">Marwys Jorge</t>
        </is>
      </c>
      <c r="C342" t="inlineStr">
        <is>
          <t xml:space="preserve">Kansas City Royals</t>
        </is>
      </c>
      <c r="D342" t="inlineStr">
        <is>
          <t xml:space="preserve">Base 2 Signatures</t>
        </is>
      </c>
      <c r="F342" t="str">
        <f>HYPERLINK("https://www.ebay.com/sch/i.html?_nkw=2023+Elite+Extra+Edition+Marwys+Jorge+auto&amp;mkcid=1&amp;mkrid=711-53200-19255-0&amp;siteid=0&amp;campid=5339157451&amp;toolid=10001&amp;mkevt=1&amp;customid=checklist-xlsx","Find on eBay")</f>
        <v>Find on eBay</v>
      </c>
    </row>
    <row r="343">
      <c r="A343" t="inlineStr">
        <is>
          <t xml:space="preserve">142</t>
        </is>
      </c>
      <c r="B343" t="inlineStr">
        <is>
          <t xml:space="preserve">Travis Sykora</t>
        </is>
      </c>
      <c r="C343" t="inlineStr">
        <is>
          <t xml:space="preserve">Washington Nationals</t>
        </is>
      </c>
      <c r="D343" t="inlineStr">
        <is>
          <t xml:space="preserve">Base 2 Signatures</t>
        </is>
      </c>
      <c r="F343" t="str">
        <f>HYPERLINK("https://www.ebay.com/sch/i.html?_nkw=2023+Elite+Extra+Edition+Travis+Sykora+auto&amp;mkcid=1&amp;mkrid=711-53200-19255-0&amp;siteid=0&amp;campid=5339157451&amp;toolid=10001&amp;mkevt=1&amp;customid=checklist-xlsx","Find on eBay")</f>
        <v>Find on eBay</v>
      </c>
    </row>
    <row r="344">
      <c r="A344" t="inlineStr">
        <is>
          <t xml:space="preserve">143</t>
        </is>
      </c>
      <c r="B344" t="inlineStr">
        <is>
          <t xml:space="preserve">Hiro Wyatt</t>
        </is>
      </c>
      <c r="C344" t="inlineStr">
        <is>
          <t xml:space="preserve">Kansas City Royals</t>
        </is>
      </c>
      <c r="D344" t="inlineStr">
        <is>
          <t xml:space="preserve">Base 2 Signatures</t>
        </is>
      </c>
      <c r="F344" t="str">
        <f>HYPERLINK("https://www.ebay.com/sch/i.html?_nkw=2023+Elite+Extra+Edition+Hiro+Wyatt+auto&amp;mkcid=1&amp;mkrid=711-53200-19255-0&amp;siteid=0&amp;campid=5339157451&amp;toolid=10001&amp;mkevt=1&amp;customid=checklist-xlsx","Find on eBay")</f>
        <v>Find on eBay</v>
      </c>
    </row>
    <row r="345">
      <c r="A345" t="inlineStr">
        <is>
          <t xml:space="preserve">144</t>
        </is>
      </c>
      <c r="B345" t="inlineStr">
        <is>
          <t xml:space="preserve">Josh Rivera</t>
        </is>
      </c>
      <c r="C345" t="inlineStr">
        <is>
          <t xml:space="preserve">Chicago Cubs</t>
        </is>
      </c>
      <c r="D345" t="inlineStr">
        <is>
          <t xml:space="preserve">Base 2 Signatures</t>
        </is>
      </c>
      <c r="F345" t="str">
        <f>HYPERLINK("https://www.ebay.com/sch/i.html?_nkw=2023+Elite+Extra+Edition+Josh+Rivera+auto&amp;mkcid=1&amp;mkrid=711-53200-19255-0&amp;siteid=0&amp;campid=5339157451&amp;toolid=10001&amp;mkevt=1&amp;customid=checklist-xlsx","Find on eBay")</f>
        <v>Find on eBay</v>
      </c>
    </row>
    <row r="346">
      <c r="A346" t="inlineStr">
        <is>
          <t xml:space="preserve">145</t>
        </is>
      </c>
      <c r="B346" t="inlineStr">
        <is>
          <t xml:space="preserve">Kiefer Lord</t>
        </is>
      </c>
      <c r="C346" t="inlineStr">
        <is>
          <t xml:space="preserve">Baltimore Orioles</t>
        </is>
      </c>
      <c r="D346" t="inlineStr">
        <is>
          <t xml:space="preserve">Base 2 Signatures</t>
        </is>
      </c>
      <c r="F346" t="str">
        <f>HYPERLINK("https://www.ebay.com/sch/i.html?_nkw=2023+Elite+Extra+Edition+Kiefer+Lord+auto&amp;mkcid=1&amp;mkrid=711-53200-19255-0&amp;siteid=0&amp;campid=5339157451&amp;toolid=10001&amp;mkevt=1&amp;customid=checklist-xlsx","Find on eBay")</f>
        <v>Find on eBay</v>
      </c>
    </row>
    <row r="347">
      <c r="A347" t="inlineStr">
        <is>
          <t xml:space="preserve">146</t>
        </is>
      </c>
      <c r="B347" t="inlineStr">
        <is>
          <t xml:space="preserve">Erick Torres</t>
        </is>
      </c>
      <c r="C347" t="inlineStr">
        <is>
          <t xml:space="preserve">Kansas City Royals</t>
        </is>
      </c>
      <c r="D347" t="inlineStr">
        <is>
          <t xml:space="preserve">Base 2 Signatures</t>
        </is>
      </c>
      <c r="F347" t="str">
        <f>HYPERLINK("https://www.ebay.com/sch/i.html?_nkw=2023+Elite+Extra+Edition+Erick+Torres+auto&amp;mkcid=1&amp;mkrid=711-53200-19255-0&amp;siteid=0&amp;campid=5339157451&amp;toolid=10001&amp;mkevt=1&amp;customid=checklist-xlsx","Find on eBay")</f>
        <v>Find on eBay</v>
      </c>
    </row>
    <row r="348">
      <c r="A348" t="inlineStr">
        <is>
          <t xml:space="preserve">147</t>
        </is>
      </c>
      <c r="B348" t="inlineStr">
        <is>
          <t xml:space="preserve">Dylan Campbell</t>
        </is>
      </c>
      <c r="C348" t="inlineStr">
        <is>
          <t xml:space="preserve">Los Angeles Dodgers</t>
        </is>
      </c>
      <c r="D348" t="inlineStr">
        <is>
          <t xml:space="preserve">Base 2 Signatures</t>
        </is>
      </c>
      <c r="F348" t="str">
        <f>HYPERLINK("https://www.ebay.com/sch/i.html?_nkw=2023+Elite+Extra+Edition+Dylan+Campbell+auto&amp;mkcid=1&amp;mkrid=711-53200-19255-0&amp;siteid=0&amp;campid=5339157451&amp;toolid=10001&amp;mkevt=1&amp;customid=checklist-xlsx","Find on eBay")</f>
        <v>Find on eBay</v>
      </c>
    </row>
    <row r="349">
      <c r="A349" t="inlineStr">
        <is>
          <t xml:space="preserve">148</t>
        </is>
      </c>
      <c r="B349" t="inlineStr">
        <is>
          <t xml:space="preserve">Kristian Campbell</t>
        </is>
      </c>
      <c r="C349" t="inlineStr">
        <is>
          <t xml:space="preserve">Boston Red Sox</t>
        </is>
      </c>
      <c r="D349" t="inlineStr">
        <is>
          <t xml:space="preserve">Base 2 Signatures</t>
        </is>
      </c>
      <c r="F349" t="str">
        <f>HYPERLINK("https://www.ebay.com/sch/i.html?_nkw=2023+Elite+Extra+Edition+Kristian+Campbell+auto&amp;mkcid=1&amp;mkrid=711-53200-19255-0&amp;siteid=0&amp;campid=5339157451&amp;toolid=10001&amp;mkevt=1&amp;customid=checklist-xlsx","Find on eBay")</f>
        <v>Find on eBay</v>
      </c>
    </row>
    <row r="350">
      <c r="A350" t="inlineStr">
        <is>
          <t xml:space="preserve">149</t>
        </is>
      </c>
      <c r="B350" t="inlineStr">
        <is>
          <t xml:space="preserve">Skylar Hales</t>
        </is>
      </c>
      <c r="C350" t="inlineStr">
        <is>
          <t xml:space="preserve">Texas Rangers</t>
        </is>
      </c>
      <c r="D350" t="inlineStr">
        <is>
          <t xml:space="preserve">Base 2 Signatures</t>
        </is>
      </c>
      <c r="F350" t="str">
        <f>HYPERLINK("https://www.ebay.com/sch/i.html?_nkw=2023+Elite+Extra+Edition+Skylar+Hales+auto&amp;mkcid=1&amp;mkrid=711-53200-19255-0&amp;siteid=0&amp;campid=5339157451&amp;toolid=10001&amp;mkevt=1&amp;customid=checklist-xlsx","Find on eBay")</f>
        <v>Find on eBay</v>
      </c>
    </row>
    <row r="351">
      <c r="A351" t="inlineStr">
        <is>
          <t xml:space="preserve">150</t>
        </is>
      </c>
      <c r="B351" t="inlineStr">
        <is>
          <t xml:space="preserve">Francisco Vilorio</t>
        </is>
      </c>
      <c r="D351" t="inlineStr">
        <is>
          <t xml:space="preserve">Base 2 Signatures</t>
        </is>
      </c>
      <c r="F351" t="str">
        <f>HYPERLINK("https://www.ebay.com/sch/i.html?_nkw=2023+Elite+Extra+Edition+Francisco+Vilorio+auto&amp;mkcid=1&amp;mkrid=711-53200-19255-0&amp;siteid=0&amp;campid=5339157451&amp;toolid=10001&amp;mkevt=1&amp;customid=checklist-xlsx","Find on eBay")</f>
        <v>Find on eBay</v>
      </c>
    </row>
    <row r="352">
      <c r="A352" t="inlineStr">
        <is>
          <t xml:space="preserve">151</t>
        </is>
      </c>
      <c r="B352" t="inlineStr">
        <is>
          <t xml:space="preserve">Chase Davis</t>
        </is>
      </c>
      <c r="C352" t="inlineStr">
        <is>
          <t xml:space="preserve">St. Louis Cardinals</t>
        </is>
      </c>
      <c r="D352" t="inlineStr">
        <is>
          <t xml:space="preserve">Base Retro 2002 Signatures</t>
        </is>
      </c>
      <c r="F352" t="str">
        <f>HYPERLINK("https://www.ebay.com/sch/i.html?_nkw=2023+Elite+Extra+Edition+Chase+Davis+auto&amp;mkcid=1&amp;mkrid=711-53200-19255-0&amp;siteid=0&amp;campid=5339157451&amp;toolid=10001&amp;mkevt=1&amp;customid=checklist-xlsx","Find on eBay")</f>
        <v>Find on eBay</v>
      </c>
    </row>
    <row r="353">
      <c r="A353" t="inlineStr">
        <is>
          <t xml:space="preserve">152</t>
        </is>
      </c>
      <c r="B353" t="inlineStr">
        <is>
          <t xml:space="preserve">Bryce Eldridge</t>
        </is>
      </c>
      <c r="C353" t="inlineStr">
        <is>
          <t xml:space="preserve">San Francisco Giants</t>
        </is>
      </c>
      <c r="D353" t="inlineStr">
        <is>
          <t xml:space="preserve">Base Retro 2002 Signatures</t>
        </is>
      </c>
      <c r="F353" t="str">
        <f>HYPERLINK("https://www.ebay.com/sch/i.html?_nkw=2023+Elite+Extra+Edition+Bryce+Eldridge+auto&amp;mkcid=1&amp;mkrid=711-53200-19255-0&amp;siteid=0&amp;campid=5339157451&amp;toolid=10001&amp;mkevt=1&amp;customid=checklist-xlsx","Find on eBay")</f>
        <v>Find on eBay</v>
      </c>
    </row>
    <row r="354">
      <c r="A354" t="inlineStr">
        <is>
          <t xml:space="preserve">153</t>
        </is>
      </c>
      <c r="B354" t="inlineStr">
        <is>
          <t xml:space="preserve">Colt Emerson</t>
        </is>
      </c>
      <c r="C354" t="inlineStr">
        <is>
          <t xml:space="preserve">Seattle Mariners</t>
        </is>
      </c>
      <c r="D354" t="inlineStr">
        <is>
          <t xml:space="preserve">Base Retro 2002 Signatures</t>
        </is>
      </c>
      <c r="F354" t="str">
        <f>HYPERLINK("https://www.ebay.com/sch/i.html?_nkw=2023+Elite+Extra+Edition+Colt+Emerson+auto&amp;mkcid=1&amp;mkrid=711-53200-19255-0&amp;siteid=0&amp;campid=5339157451&amp;toolid=10001&amp;mkevt=1&amp;customid=checklist-xlsx","Find on eBay")</f>
        <v>Find on eBay</v>
      </c>
    </row>
    <row r="355">
      <c r="A355" t="inlineStr">
        <is>
          <t xml:space="preserve">154</t>
        </is>
      </c>
      <c r="B355" t="inlineStr">
        <is>
          <t xml:space="preserve">Rhett Lowder</t>
        </is>
      </c>
      <c r="C355" t="inlineStr">
        <is>
          <t xml:space="preserve">Cincinnati Reds</t>
        </is>
      </c>
      <c r="D355" t="inlineStr">
        <is>
          <t xml:space="preserve">Base Retro 2002 Signatures</t>
        </is>
      </c>
      <c r="F355" t="str">
        <f>HYPERLINK("https://www.ebay.com/sch/i.html?_nkw=2023+Elite+Extra+Edition+Rhett+Lowder+auto&amp;mkcid=1&amp;mkrid=711-53200-19255-0&amp;siteid=0&amp;campid=5339157451&amp;toolid=10001&amp;mkevt=1&amp;customid=checklist-xlsx","Find on eBay")</f>
        <v>Find on eBay</v>
      </c>
    </row>
    <row r="356">
      <c r="A356" t="inlineStr">
        <is>
          <t xml:space="preserve">155</t>
        </is>
      </c>
      <c r="B356" t="inlineStr">
        <is>
          <t xml:space="preserve">Ralphy Velazquez</t>
        </is>
      </c>
      <c r="C356" t="inlineStr">
        <is>
          <t xml:space="preserve">Cleveland Guardians</t>
        </is>
      </c>
      <c r="D356" t="inlineStr">
        <is>
          <t xml:space="preserve">Base Retro 2002 Signatures</t>
        </is>
      </c>
      <c r="F356" t="str">
        <f>HYPERLINK("https://www.ebay.com/sch/i.html?_nkw=2023+Elite+Extra+Edition+Ralphy+Velazquez+auto&amp;mkcid=1&amp;mkrid=711-53200-19255-0&amp;siteid=0&amp;campid=5339157451&amp;toolid=10001&amp;mkevt=1&amp;customid=checklist-xlsx","Find on eBay")</f>
        <v>Find on eBay</v>
      </c>
    </row>
    <row r="357">
      <c r="A357" t="inlineStr">
        <is>
          <t xml:space="preserve">156</t>
        </is>
      </c>
      <c r="B357" t="inlineStr">
        <is>
          <t xml:space="preserve">Blake Mitchell</t>
        </is>
      </c>
      <c r="C357" t="inlineStr">
        <is>
          <t xml:space="preserve">Kansas City Royals</t>
        </is>
      </c>
      <c r="D357" t="inlineStr">
        <is>
          <t xml:space="preserve">Base Retro 2002 Signatures</t>
        </is>
      </c>
      <c r="F357" t="str">
        <f>HYPERLINK("https://www.ebay.com/sch/i.html?_nkw=2023+Elite+Extra+Edition+Blake+Mitchell+auto&amp;mkcid=1&amp;mkrid=711-53200-19255-0&amp;siteid=0&amp;campid=5339157451&amp;toolid=10001&amp;mkevt=1&amp;customid=checklist-xlsx","Find on eBay")</f>
        <v>Find on eBay</v>
      </c>
    </row>
    <row r="358">
      <c r="A358" t="inlineStr">
        <is>
          <t xml:space="preserve">157</t>
        </is>
      </c>
      <c r="B358" t="inlineStr">
        <is>
          <t xml:space="preserve">Colin Houck</t>
        </is>
      </c>
      <c r="C358" t="inlineStr">
        <is>
          <t xml:space="preserve">New York Mets</t>
        </is>
      </c>
      <c r="D358" t="inlineStr">
        <is>
          <t xml:space="preserve">Base Retro 2002 Signatures</t>
        </is>
      </c>
      <c r="F358" t="str">
        <f>HYPERLINK("https://www.ebay.com/sch/i.html?_nkw=2023+Elite+Extra+Edition+Colin+Houck+auto&amp;mkcid=1&amp;mkrid=711-53200-19255-0&amp;siteid=0&amp;campid=5339157451&amp;toolid=10001&amp;mkevt=1&amp;customid=checklist-xlsx","Find on eBay")</f>
        <v>Find on eBay</v>
      </c>
    </row>
    <row r="359">
      <c r="A359" t="inlineStr">
        <is>
          <t xml:space="preserve">158</t>
        </is>
      </c>
      <c r="B359" t="inlineStr">
        <is>
          <t xml:space="preserve">Dylan Crews</t>
        </is>
      </c>
      <c r="C359" t="inlineStr">
        <is>
          <t xml:space="preserve">Washington Nationals</t>
        </is>
      </c>
      <c r="D359" t="inlineStr">
        <is>
          <t xml:space="preserve">Base Retro 2002 Signatures</t>
        </is>
      </c>
      <c r="F359" t="str">
        <f>HYPERLINK("https://www.ebay.com/sch/i.html?_nkw=2023+Elite+Extra+Edition+Dylan+Crews+auto&amp;mkcid=1&amp;mkrid=711-53200-19255-0&amp;siteid=0&amp;campid=5339157451&amp;toolid=10001&amp;mkevt=1&amp;customid=checklist-xlsx","Find on eBay")</f>
        <v>Find on eBay</v>
      </c>
    </row>
    <row r="360">
      <c r="A360" t="inlineStr">
        <is>
          <t xml:space="preserve">159</t>
        </is>
      </c>
      <c r="B360" t="inlineStr">
        <is>
          <t xml:space="preserve">Noble Meyer</t>
        </is>
      </c>
      <c r="C360" t="inlineStr">
        <is>
          <t xml:space="preserve">Miami Marlins</t>
        </is>
      </c>
      <c r="D360" t="inlineStr">
        <is>
          <t xml:space="preserve">Base Retro 2002 Signatures</t>
        </is>
      </c>
      <c r="F360" t="str">
        <f>HYPERLINK("https://www.ebay.com/sch/i.html?_nkw=2023+Elite+Extra+Edition+Noble+Meyer+auto&amp;mkcid=1&amp;mkrid=711-53200-19255-0&amp;siteid=0&amp;campid=5339157451&amp;toolid=10001&amp;mkevt=1&amp;customid=checklist-xlsx","Find on eBay")</f>
        <v>Find on eBay</v>
      </c>
    </row>
    <row r="361">
      <c r="A361" t="inlineStr">
        <is>
          <t xml:space="preserve">160</t>
        </is>
      </c>
      <c r="B361" t="inlineStr">
        <is>
          <t xml:space="preserve">Paul Skenes</t>
        </is>
      </c>
      <c r="C361" t="inlineStr">
        <is>
          <t xml:space="preserve">Pittsburgh Pirates</t>
        </is>
      </c>
      <c r="D361" t="inlineStr">
        <is>
          <t xml:space="preserve">Base Retro 2002 Signatures</t>
        </is>
      </c>
      <c r="F361" t="str">
        <f>HYPERLINK("https://www.ebay.com/sch/i.html?_nkw=2023+Elite+Extra+Edition+Paul+Skenes+auto&amp;mkcid=1&amp;mkrid=711-53200-19255-0&amp;siteid=0&amp;campid=5339157451&amp;toolid=10001&amp;mkevt=1&amp;customid=checklist-xlsx","Find on eBay")</f>
        <v>Find on eBay</v>
      </c>
    </row>
    <row r="362">
      <c r="A362" t="inlineStr">
        <is>
          <t xml:space="preserve">161</t>
        </is>
      </c>
      <c r="B362" t="inlineStr">
        <is>
          <t xml:space="preserve">Tommy Troy</t>
        </is>
      </c>
      <c r="C362" t="inlineStr">
        <is>
          <t xml:space="preserve">Arizona Diamondbacks</t>
        </is>
      </c>
      <c r="D362" t="inlineStr">
        <is>
          <t xml:space="preserve">Base Retro 2002 Signatures</t>
        </is>
      </c>
      <c r="F362" t="str">
        <f>HYPERLINK("https://www.ebay.com/sch/i.html?_nkw=2023+Elite+Extra+Edition+Tommy+Troy+auto&amp;mkcid=1&amp;mkrid=711-53200-19255-0&amp;siteid=0&amp;campid=5339157451&amp;toolid=10001&amp;mkevt=1&amp;customid=checklist-xlsx","Find on eBay")</f>
        <v>Find on eBay</v>
      </c>
    </row>
    <row r="363">
      <c r="A363" t="inlineStr">
        <is>
          <t xml:space="preserve">162</t>
        </is>
      </c>
      <c r="B363" t="inlineStr">
        <is>
          <t xml:space="preserve">Aidan Miller</t>
        </is>
      </c>
      <c r="C363" t="inlineStr">
        <is>
          <t xml:space="preserve">Philadelphia Phillies</t>
        </is>
      </c>
      <c r="D363" t="inlineStr">
        <is>
          <t xml:space="preserve">Base Retro 2002 Signatures</t>
        </is>
      </c>
      <c r="F363" t="str">
        <f>HYPERLINK("https://www.ebay.com/sch/i.html?_nkw=2023+Elite+Extra+Edition+Aidan+Miller+auto&amp;mkcid=1&amp;mkrid=711-53200-19255-0&amp;siteid=0&amp;campid=5339157451&amp;toolid=10001&amp;mkevt=1&amp;customid=checklist-xlsx","Find on eBay")</f>
        <v>Find on eBay</v>
      </c>
    </row>
    <row r="364">
      <c r="A364" t="inlineStr">
        <is>
          <t xml:space="preserve">163</t>
        </is>
      </c>
      <c r="B364" t="inlineStr">
        <is>
          <t xml:space="preserve">Matt Shaw</t>
        </is>
      </c>
      <c r="C364" t="inlineStr">
        <is>
          <t xml:space="preserve">Chicago Cubs</t>
        </is>
      </c>
      <c r="D364" t="inlineStr">
        <is>
          <t xml:space="preserve">Base Retro 2002 Signatures</t>
        </is>
      </c>
      <c r="F364" t="str">
        <f>HYPERLINK("https://www.ebay.com/sch/i.html?_nkw=2023+Elite+Extra+Edition+Matt+Shaw+auto&amp;mkcid=1&amp;mkrid=711-53200-19255-0&amp;siteid=0&amp;campid=5339157451&amp;toolid=10001&amp;mkevt=1&amp;customid=checklist-xlsx","Find on eBay")</f>
        <v>Find on eBay</v>
      </c>
    </row>
    <row r="365">
      <c r="A365" t="inlineStr">
        <is>
          <t xml:space="preserve">164</t>
        </is>
      </c>
      <c r="B365" t="inlineStr">
        <is>
          <t xml:space="preserve">Enrique Bradfield Jr.</t>
        </is>
      </c>
      <c r="C365" t="inlineStr">
        <is>
          <t xml:space="preserve">Baltimore Orioles</t>
        </is>
      </c>
      <c r="D365" t="inlineStr">
        <is>
          <t xml:space="preserve">Base Retro 2002 Signatures</t>
        </is>
      </c>
      <c r="F365" t="str">
        <f>HYPERLINK("https://www.ebay.com/sch/i.html?_nkw=2023+Elite+Extra+Edition+Enrique+Bradfield+Jr.+auto&amp;mkcid=1&amp;mkrid=711-53200-19255-0&amp;siteid=0&amp;campid=5339157451&amp;toolid=10001&amp;mkevt=1&amp;customid=checklist-xlsx","Find on eBay")</f>
        <v>Find on eBay</v>
      </c>
    </row>
    <row r="366">
      <c r="A366" t="inlineStr">
        <is>
          <t xml:space="preserve">165</t>
        </is>
      </c>
      <c r="B366" t="inlineStr">
        <is>
          <t xml:space="preserve">Kyle Teel</t>
        </is>
      </c>
      <c r="C366" t="inlineStr">
        <is>
          <t xml:space="preserve">Boston Red Sox</t>
        </is>
      </c>
      <c r="D366" t="inlineStr">
        <is>
          <t xml:space="preserve">Base Retro 2002 Signatures</t>
        </is>
      </c>
      <c r="F366" t="str">
        <f>HYPERLINK("https://www.ebay.com/sch/i.html?_nkw=2023+Elite+Extra+Edition+Kyle+Teel+auto&amp;mkcid=1&amp;mkrid=711-53200-19255-0&amp;siteid=0&amp;campid=5339157451&amp;toolid=10001&amp;mkevt=1&amp;customid=checklist-xlsx","Find on eBay")</f>
        <v>Find on eBay</v>
      </c>
    </row>
    <row r="367">
      <c r="A367" t="inlineStr">
        <is>
          <t xml:space="preserve">166</t>
        </is>
      </c>
      <c r="B367" t="inlineStr">
        <is>
          <t xml:space="preserve">Brock Wilken</t>
        </is>
      </c>
      <c r="C367" t="inlineStr">
        <is>
          <t xml:space="preserve">Milwaukee Brewers</t>
        </is>
      </c>
      <c r="D367" t="inlineStr">
        <is>
          <t xml:space="preserve">Base Retro 2002 Signatures</t>
        </is>
      </c>
      <c r="F367" t="str">
        <f>HYPERLINK("https://www.ebay.com/sch/i.html?_nkw=2023+Elite+Extra+Edition+Brock+Wilken+auto&amp;mkcid=1&amp;mkrid=711-53200-19255-0&amp;siteid=0&amp;campid=5339157451&amp;toolid=10001&amp;mkevt=1&amp;customid=checklist-xlsx","Find on eBay")</f>
        <v>Find on eBay</v>
      </c>
    </row>
    <row r="368">
      <c r="A368" t="inlineStr">
        <is>
          <t xml:space="preserve">167</t>
        </is>
      </c>
      <c r="B368" t="inlineStr">
        <is>
          <t xml:space="preserve">Chase Dollander</t>
        </is>
      </c>
      <c r="C368" t="inlineStr">
        <is>
          <t xml:space="preserve">Colorado Rockies</t>
        </is>
      </c>
      <c r="D368" t="inlineStr">
        <is>
          <t xml:space="preserve">Base Retro 2002 Signatures</t>
        </is>
      </c>
      <c r="F368" t="str">
        <f>HYPERLINK("https://www.ebay.com/sch/i.html?_nkw=2023+Elite+Extra+Edition+Chase+Dollander+auto&amp;mkcid=1&amp;mkrid=711-53200-19255-0&amp;siteid=0&amp;campid=5339157451&amp;toolid=10001&amp;mkevt=1&amp;customid=checklist-xlsx","Find on eBay")</f>
        <v>Find on eBay</v>
      </c>
    </row>
    <row r="369">
      <c r="A369" t="inlineStr">
        <is>
          <t xml:space="preserve">168</t>
        </is>
      </c>
      <c r="B369" t="inlineStr">
        <is>
          <t xml:space="preserve">Jacob Gonzalez</t>
        </is>
      </c>
      <c r="C369" t="inlineStr">
        <is>
          <t xml:space="preserve">Chicago White Sox</t>
        </is>
      </c>
      <c r="D369" t="inlineStr">
        <is>
          <t xml:space="preserve">Base Retro 2002 Signatures</t>
        </is>
      </c>
      <c r="F369" t="str">
        <f>HYPERLINK("https://www.ebay.com/sch/i.html?_nkw=2023+Elite+Extra+Edition+Jacob+Gonzalez+auto&amp;mkcid=1&amp;mkrid=711-53200-19255-0&amp;siteid=0&amp;campid=5339157451&amp;toolid=10001&amp;mkevt=1&amp;customid=checklist-xlsx","Find on eBay")</f>
        <v>Find on eBay</v>
      </c>
    </row>
    <row r="370">
      <c r="A370" t="inlineStr">
        <is>
          <t xml:space="preserve">169</t>
        </is>
      </c>
      <c r="B370" t="inlineStr">
        <is>
          <t xml:space="preserve">Nolan Schanuel</t>
        </is>
      </c>
      <c r="C370" t="inlineStr">
        <is>
          <t xml:space="preserve">Los Angeles Angels</t>
        </is>
      </c>
      <c r="D370" t="inlineStr">
        <is>
          <t xml:space="preserve">Base Retro 2002 Signatures</t>
        </is>
      </c>
      <c r="F370" t="str">
        <f>HYPERLINK("https://www.ebay.com/sch/i.html?_nkw=2023+Elite+Extra+Edition+Nolan+Schanuel+auto&amp;mkcid=1&amp;mkrid=711-53200-19255-0&amp;siteid=0&amp;campid=5339157451&amp;toolid=10001&amp;mkevt=1&amp;customid=checklist-xlsx","Find on eBay")</f>
        <v>Find on eBay</v>
      </c>
    </row>
    <row r="371">
      <c r="A371" t="inlineStr">
        <is>
          <t xml:space="preserve">170</t>
        </is>
      </c>
      <c r="B371" t="inlineStr">
        <is>
          <t xml:space="preserve">Jacob Wilson</t>
        </is>
      </c>
      <c r="C371" t="inlineStr">
        <is>
          <t xml:space="preserve">Oakland Athletics</t>
        </is>
      </c>
      <c r="D371" t="inlineStr">
        <is>
          <t xml:space="preserve">Base Retro 2002 Signatures</t>
        </is>
      </c>
      <c r="F371" t="str">
        <f>HYPERLINK("https://www.ebay.com/sch/i.html?_nkw=2023+Elite+Extra+Edition+Jacob+Wilson+auto&amp;mkcid=1&amp;mkrid=711-53200-19255-0&amp;siteid=0&amp;campid=5339157451&amp;toolid=10001&amp;mkevt=1&amp;customid=checklist-xlsx","Find on eBay")</f>
        <v>Find on eBay</v>
      </c>
    </row>
    <row r="372">
      <c r="A372" t="inlineStr">
        <is>
          <t xml:space="preserve">171</t>
        </is>
      </c>
      <c r="B372" t="inlineStr">
        <is>
          <t xml:space="preserve">Cristopher Familia</t>
        </is>
      </c>
      <c r="C372" t="inlineStr">
        <is>
          <t xml:space="preserve">Dominican Prospect League</t>
        </is>
      </c>
      <c r="D372" t="inlineStr">
        <is>
          <t xml:space="preserve">Base DPL Signatures</t>
        </is>
      </c>
      <c r="F372" t="str">
        <f>HYPERLINK("https://www.ebay.com/sch/i.html?_nkw=2023+Elite+Extra+Edition+Cristopher+Familia+auto&amp;mkcid=1&amp;mkrid=711-53200-19255-0&amp;siteid=0&amp;campid=5339157451&amp;toolid=10001&amp;mkevt=1&amp;customid=checklist-xlsx","Find on eBay")</f>
        <v>Find on eBay</v>
      </c>
    </row>
    <row r="373">
      <c r="A373" t="inlineStr">
        <is>
          <t xml:space="preserve">172</t>
        </is>
      </c>
      <c r="B373" t="inlineStr">
        <is>
          <t xml:space="preserve">Walkin Noel</t>
        </is>
      </c>
      <c r="C373" t="inlineStr">
        <is>
          <t xml:space="preserve">Dominican Prospect League</t>
        </is>
      </c>
      <c r="D373" t="inlineStr">
        <is>
          <t xml:space="preserve">Base DPL Signatures</t>
        </is>
      </c>
      <c r="F373" t="str">
        <f>HYPERLINK("https://www.ebay.com/sch/i.html?_nkw=2023+Elite+Extra+Edition+Walkin+Noel+auto&amp;mkcid=1&amp;mkrid=711-53200-19255-0&amp;siteid=0&amp;campid=5339157451&amp;toolid=10001&amp;mkevt=1&amp;customid=checklist-xlsx","Find on eBay")</f>
        <v>Find on eBay</v>
      </c>
    </row>
    <row r="374">
      <c r="A374" t="inlineStr">
        <is>
          <t xml:space="preserve">173</t>
        </is>
      </c>
      <c r="B374" t="inlineStr">
        <is>
          <t xml:space="preserve">Alexander Cuello</t>
        </is>
      </c>
      <c r="C374" t="inlineStr">
        <is>
          <t xml:space="preserve">Dominican Prospect League</t>
        </is>
      </c>
      <c r="D374" t="inlineStr">
        <is>
          <t xml:space="preserve">Base DPL Signatures</t>
        </is>
      </c>
      <c r="F374" t="str">
        <f>HYPERLINK("https://www.ebay.com/sch/i.html?_nkw=2023+Elite+Extra+Edition+Alexander+Cuello+auto&amp;mkcid=1&amp;mkrid=711-53200-19255-0&amp;siteid=0&amp;campid=5339157451&amp;toolid=10001&amp;mkevt=1&amp;customid=checklist-xlsx","Find on eBay")</f>
        <v>Find on eBay</v>
      </c>
    </row>
    <row r="375">
      <c r="A375" t="inlineStr">
        <is>
          <t xml:space="preserve">174</t>
        </is>
      </c>
      <c r="B375" t="inlineStr">
        <is>
          <t xml:space="preserve">Roni Garcia</t>
        </is>
      </c>
      <c r="C375" t="inlineStr">
        <is>
          <t xml:space="preserve">Dominican Prospect League</t>
        </is>
      </c>
      <c r="D375" t="inlineStr">
        <is>
          <t xml:space="preserve">Base DPL Signatures</t>
        </is>
      </c>
      <c r="F375" t="str">
        <f>HYPERLINK("https://www.ebay.com/sch/i.html?_nkw=2023+Elite+Extra+Edition+Roni+Garcia+auto&amp;mkcid=1&amp;mkrid=711-53200-19255-0&amp;siteid=0&amp;campid=5339157451&amp;toolid=10001&amp;mkevt=1&amp;customid=checklist-xlsx","Find on eBay")</f>
        <v>Find on eBay</v>
      </c>
    </row>
    <row r="376">
      <c r="A376" t="inlineStr">
        <is>
          <t xml:space="preserve">175</t>
        </is>
      </c>
      <c r="B376" t="inlineStr">
        <is>
          <t xml:space="preserve">Hector Perez</t>
        </is>
      </c>
      <c r="C376" t="inlineStr">
        <is>
          <t xml:space="preserve">Dominican Prospect League</t>
        </is>
      </c>
      <c r="D376" t="inlineStr">
        <is>
          <t xml:space="preserve">Base DPL Signatures</t>
        </is>
      </c>
      <c r="F376" t="str">
        <f>HYPERLINK("https://www.ebay.com/sch/i.html?_nkw=2023+Elite+Extra+Edition+Hector+Perez+auto&amp;mkcid=1&amp;mkrid=711-53200-19255-0&amp;siteid=0&amp;campid=5339157451&amp;toolid=10001&amp;mkevt=1&amp;customid=checklist-xlsx","Find on eBay")</f>
        <v>Find on eBay</v>
      </c>
    </row>
    <row r="377">
      <c r="A377" t="inlineStr">
        <is>
          <t xml:space="preserve">176</t>
        </is>
      </c>
      <c r="B377" t="inlineStr">
        <is>
          <t xml:space="preserve">Oliver Guerrero</t>
        </is>
      </c>
      <c r="C377" t="inlineStr">
        <is>
          <t xml:space="preserve">Dominican Prospect League</t>
        </is>
      </c>
      <c r="D377" t="inlineStr">
        <is>
          <t xml:space="preserve">Base DPL Signatures</t>
        </is>
      </c>
      <c r="F377" t="str">
        <f>HYPERLINK("https://www.ebay.com/sch/i.html?_nkw=2023+Elite+Extra+Edition+Oliver+Guerrero+auto&amp;mkcid=1&amp;mkrid=711-53200-19255-0&amp;siteid=0&amp;campid=5339157451&amp;toolid=10001&amp;mkevt=1&amp;customid=checklist-xlsx","Find on eBay")</f>
        <v>Find on eBay</v>
      </c>
    </row>
    <row r="378">
      <c r="A378" t="inlineStr">
        <is>
          <t xml:space="preserve">177</t>
        </is>
      </c>
      <c r="B378" t="inlineStr">
        <is>
          <t xml:space="preserve">Edison Charles</t>
        </is>
      </c>
      <c r="C378" t="inlineStr">
        <is>
          <t xml:space="preserve">Dominican Prospect League</t>
        </is>
      </c>
      <c r="D378" t="inlineStr">
        <is>
          <t xml:space="preserve">Base DPL Signatures</t>
        </is>
      </c>
      <c r="F378" t="str">
        <f>HYPERLINK("https://www.ebay.com/sch/i.html?_nkw=2023+Elite+Extra+Edition+Edison+Charles+auto&amp;mkcid=1&amp;mkrid=711-53200-19255-0&amp;siteid=0&amp;campid=5339157451&amp;toolid=10001&amp;mkevt=1&amp;customid=checklist-xlsx","Find on eBay")</f>
        <v>Find on eBay</v>
      </c>
    </row>
    <row r="379">
      <c r="A379" t="inlineStr">
        <is>
          <t xml:space="preserve">178</t>
        </is>
      </c>
      <c r="B379" t="inlineStr">
        <is>
          <t xml:space="preserve">Diego Madrid</t>
        </is>
      </c>
      <c r="C379" t="inlineStr">
        <is>
          <t xml:space="preserve">Dominican Prospect League</t>
        </is>
      </c>
      <c r="D379" t="inlineStr">
        <is>
          <t xml:space="preserve">Base DPL Signatures</t>
        </is>
      </c>
      <c r="F379" t="str">
        <f>HYPERLINK("https://www.ebay.com/sch/i.html?_nkw=2023+Elite+Extra+Edition+Diego+Madrid+auto&amp;mkcid=1&amp;mkrid=711-53200-19255-0&amp;siteid=0&amp;campid=5339157451&amp;toolid=10001&amp;mkevt=1&amp;customid=checklist-xlsx","Find on eBay")</f>
        <v>Find on eBay</v>
      </c>
    </row>
    <row r="380">
      <c r="A380" t="inlineStr">
        <is>
          <t xml:space="preserve">179</t>
        </is>
      </c>
      <c r="B380" t="inlineStr">
        <is>
          <t xml:space="preserve">Albert Fermin</t>
        </is>
      </c>
      <c r="C380" t="inlineStr">
        <is>
          <t xml:space="preserve">Dominican Prospect League</t>
        </is>
      </c>
      <c r="D380" t="inlineStr">
        <is>
          <t xml:space="preserve">Base DPL Signatures</t>
        </is>
      </c>
      <c r="F380" t="str">
        <f>HYPERLINK("https://www.ebay.com/sch/i.html?_nkw=2023+Elite+Extra+Edition+Albert+Fermin+auto&amp;mkcid=1&amp;mkrid=711-53200-19255-0&amp;siteid=0&amp;campid=5339157451&amp;toolid=10001&amp;mkevt=1&amp;customid=checklist-xlsx","Find on eBay")</f>
        <v>Find on eBay</v>
      </c>
    </row>
    <row r="381">
      <c r="A381" t="inlineStr">
        <is>
          <t xml:space="preserve">180</t>
        </is>
      </c>
      <c r="B381" t="inlineStr">
        <is>
          <t xml:space="preserve">Angel Mentor</t>
        </is>
      </c>
      <c r="C381" t="inlineStr">
        <is>
          <t xml:space="preserve">Dominican Prospect League</t>
        </is>
      </c>
      <c r="D381" t="inlineStr">
        <is>
          <t xml:space="preserve">Base DPL Signatures</t>
        </is>
      </c>
      <c r="F381" t="str">
        <f>HYPERLINK("https://www.ebay.com/sch/i.html?_nkw=2023+Elite+Extra+Edition+Angel+Mentor+auto&amp;mkcid=1&amp;mkrid=711-53200-19255-0&amp;siteid=0&amp;campid=5339157451&amp;toolid=10001&amp;mkevt=1&amp;customid=checklist-xlsx","Find on eBay")</f>
        <v>Find on eBay</v>
      </c>
    </row>
    <row r="382">
      <c r="A382" t="inlineStr">
        <is>
          <t xml:space="preserve">181</t>
        </is>
      </c>
      <c r="B382" t="inlineStr">
        <is>
          <t xml:space="preserve">Keuris Reyes</t>
        </is>
      </c>
      <c r="C382" t="inlineStr">
        <is>
          <t xml:space="preserve">Dominican Prospect League</t>
        </is>
      </c>
      <c r="D382" t="inlineStr">
        <is>
          <t xml:space="preserve">Base DPL Signatures</t>
        </is>
      </c>
      <c r="F382" t="str">
        <f>HYPERLINK("https://www.ebay.com/sch/i.html?_nkw=2023+Elite+Extra+Edition+Keuris+Reyes+auto&amp;mkcid=1&amp;mkrid=711-53200-19255-0&amp;siteid=0&amp;campid=5339157451&amp;toolid=10001&amp;mkevt=1&amp;customid=checklist-xlsx","Find on eBay")</f>
        <v>Find on eBay</v>
      </c>
    </row>
    <row r="383">
      <c r="A383" t="inlineStr">
        <is>
          <t xml:space="preserve">182</t>
        </is>
      </c>
      <c r="B383" t="inlineStr">
        <is>
          <t xml:space="preserve">Diego Ortiz</t>
        </is>
      </c>
      <c r="C383" t="inlineStr">
        <is>
          <t xml:space="preserve">Dominican Prospect League</t>
        </is>
      </c>
      <c r="D383" t="inlineStr">
        <is>
          <t xml:space="preserve">Base DPL Signatures</t>
        </is>
      </c>
      <c r="F383" t="str">
        <f>HYPERLINK("https://www.ebay.com/sch/i.html?_nkw=2023+Elite+Extra+Edition+Diego+Ortiz+auto&amp;mkcid=1&amp;mkrid=711-53200-19255-0&amp;siteid=0&amp;campid=5339157451&amp;toolid=10001&amp;mkevt=1&amp;customid=checklist-xlsx","Find on eBay")</f>
        <v>Find on eBay</v>
      </c>
    </row>
    <row r="384">
      <c r="A384" t="inlineStr">
        <is>
          <t xml:space="preserve">183</t>
        </is>
      </c>
      <c r="B384" t="inlineStr">
        <is>
          <t xml:space="preserve">Leonardo Garcia</t>
        </is>
      </c>
      <c r="C384" t="inlineStr">
        <is>
          <t xml:space="preserve">Dominican Prospect League</t>
        </is>
      </c>
      <c r="D384" t="inlineStr">
        <is>
          <t xml:space="preserve">Base DPL Signatures</t>
        </is>
      </c>
      <c r="F384" t="str">
        <f>HYPERLINK("https://www.ebay.com/sch/i.html?_nkw=2023+Elite+Extra+Edition+Leonardo+Garcia+auto&amp;mkcid=1&amp;mkrid=711-53200-19255-0&amp;siteid=0&amp;campid=5339157451&amp;toolid=10001&amp;mkevt=1&amp;customid=checklist-xlsx","Find on eBay")</f>
        <v>Find on eBay</v>
      </c>
    </row>
    <row r="385">
      <c r="A385" t="inlineStr">
        <is>
          <t xml:space="preserve">184</t>
        </is>
      </c>
      <c r="B385" t="inlineStr">
        <is>
          <t xml:space="preserve">Yassel Garcia</t>
        </is>
      </c>
      <c r="C385" t="inlineStr">
        <is>
          <t xml:space="preserve">Dominican Prospect League</t>
        </is>
      </c>
      <c r="D385" t="inlineStr">
        <is>
          <t xml:space="preserve">Base DPL Signatures</t>
        </is>
      </c>
      <c r="F385" t="str">
        <f>HYPERLINK("https://www.ebay.com/sch/i.html?_nkw=2023+Elite+Extra+Edition+Yassel+Garcia+auto&amp;mkcid=1&amp;mkrid=711-53200-19255-0&amp;siteid=0&amp;campid=5339157451&amp;toolid=10001&amp;mkevt=1&amp;customid=checklist-xlsx","Find on eBay")</f>
        <v>Find on eBay</v>
      </c>
    </row>
    <row r="386">
      <c r="A386" t="inlineStr">
        <is>
          <t xml:space="preserve">185</t>
        </is>
      </c>
      <c r="B386" t="inlineStr">
        <is>
          <t xml:space="preserve">Jose Luis Pena</t>
        </is>
      </c>
      <c r="C386" t="inlineStr">
        <is>
          <t xml:space="preserve">Dominican Prospect League</t>
        </is>
      </c>
      <c r="D386" t="inlineStr">
        <is>
          <t xml:space="preserve">Base DPL Signatures</t>
        </is>
      </c>
      <c r="F386" t="str">
        <f>HYPERLINK("https://www.ebay.com/sch/i.html?_nkw=2023+Elite+Extra+Edition+Jose+Luis+Pena+auto&amp;mkcid=1&amp;mkrid=711-53200-19255-0&amp;siteid=0&amp;campid=5339157451&amp;toolid=10001&amp;mkevt=1&amp;customid=checklist-xlsx","Find on eBay")</f>
        <v>Find on eBay</v>
      </c>
    </row>
    <row r="387">
      <c r="A387" t="inlineStr">
        <is>
          <t xml:space="preserve">186</t>
        </is>
      </c>
      <c r="B387" t="inlineStr">
        <is>
          <t xml:space="preserve">Yefri Jimenez</t>
        </is>
      </c>
      <c r="C387" t="inlineStr">
        <is>
          <t xml:space="preserve">Dominican Prospect League</t>
        </is>
      </c>
      <c r="D387" t="inlineStr">
        <is>
          <t xml:space="preserve">Base DPL Signatures</t>
        </is>
      </c>
      <c r="F387" t="str">
        <f>HYPERLINK("https://www.ebay.com/sch/i.html?_nkw=2023+Elite+Extra+Edition+Yefri+Jimenez+auto&amp;mkcid=1&amp;mkrid=711-53200-19255-0&amp;siteid=0&amp;campid=5339157451&amp;toolid=10001&amp;mkevt=1&amp;customid=checklist-xlsx","Find on eBay")</f>
        <v>Find on eBay</v>
      </c>
    </row>
    <row r="388">
      <c r="A388" t="inlineStr">
        <is>
          <t xml:space="preserve">187</t>
        </is>
      </c>
      <c r="B388" t="inlineStr">
        <is>
          <t xml:space="preserve">Yariel Cordero</t>
        </is>
      </c>
      <c r="C388" t="inlineStr">
        <is>
          <t xml:space="preserve">Dominican Prospect League</t>
        </is>
      </c>
      <c r="D388" t="inlineStr">
        <is>
          <t xml:space="preserve">Base DPL Signatures</t>
        </is>
      </c>
      <c r="F388" t="str">
        <f>HYPERLINK("https://www.ebay.com/sch/i.html?_nkw=2023+Elite+Extra+Edition+Yariel+Cordero+auto&amp;mkcid=1&amp;mkrid=711-53200-19255-0&amp;siteid=0&amp;campid=5339157451&amp;toolid=10001&amp;mkevt=1&amp;customid=checklist-xlsx","Find on eBay")</f>
        <v>Find on eBay</v>
      </c>
    </row>
    <row r="389">
      <c r="A389" t="inlineStr">
        <is>
          <t xml:space="preserve">188</t>
        </is>
      </c>
      <c r="B389" t="inlineStr">
        <is>
          <t xml:space="preserve">Joan Martinez</t>
        </is>
      </c>
      <c r="C389" t="inlineStr">
        <is>
          <t xml:space="preserve">Dominican Prospect League</t>
        </is>
      </c>
      <c r="D389" t="inlineStr">
        <is>
          <t xml:space="preserve">Base DPL Signatures</t>
        </is>
      </c>
      <c r="F389" t="str">
        <f>HYPERLINK("https://www.ebay.com/sch/i.html?_nkw=2023+Elite+Extra+Edition+Joan+Martinez+auto&amp;mkcid=1&amp;mkrid=711-53200-19255-0&amp;siteid=0&amp;campid=5339157451&amp;toolid=10001&amp;mkevt=1&amp;customid=checklist-xlsx","Find on eBay")</f>
        <v>Find on eBay</v>
      </c>
    </row>
    <row r="390">
      <c r="A390" t="inlineStr">
        <is>
          <t xml:space="preserve">189</t>
        </is>
      </c>
      <c r="B390" t="inlineStr">
        <is>
          <t xml:space="preserve">Angel De Los Santos</t>
        </is>
      </c>
      <c r="C390" t="inlineStr">
        <is>
          <t xml:space="preserve">Dominican Prospect League</t>
        </is>
      </c>
      <c r="D390" t="inlineStr">
        <is>
          <t xml:space="preserve">Base DPL Signatures</t>
        </is>
      </c>
      <c r="F390" t="str">
        <f>HYPERLINK("https://www.ebay.com/sch/i.html?_nkw=2023+Elite+Extra+Edition+Angel+De+Los+Santos+auto&amp;mkcid=1&amp;mkrid=711-53200-19255-0&amp;siteid=0&amp;campid=5339157451&amp;toolid=10001&amp;mkevt=1&amp;customid=checklist-xlsx","Find on eBay")</f>
        <v>Find on eBay</v>
      </c>
    </row>
    <row r="391">
      <c r="A391" t="inlineStr">
        <is>
          <t xml:space="preserve">190</t>
        </is>
      </c>
      <c r="B391" t="inlineStr">
        <is>
          <t xml:space="preserve">Natanael Mercedez</t>
        </is>
      </c>
      <c r="C391" t="inlineStr">
        <is>
          <t xml:space="preserve">Dominican Prospect League</t>
        </is>
      </c>
      <c r="D391" t="inlineStr">
        <is>
          <t xml:space="preserve">Base DPL Signatures</t>
        </is>
      </c>
      <c r="F391" t="str">
        <f>HYPERLINK("https://www.ebay.com/sch/i.html?_nkw=2023+Elite+Extra+Edition+Natanael+Mercedez+auto&amp;mkcid=1&amp;mkrid=711-53200-19255-0&amp;siteid=0&amp;campid=5339157451&amp;toolid=10001&amp;mkevt=1&amp;customid=checklist-xlsx","Find on eBay")</f>
        <v>Find on eBay</v>
      </c>
    </row>
    <row r="392">
      <c r="A392" t="inlineStr">
        <is>
          <t xml:space="preserve">191</t>
        </is>
      </c>
      <c r="B392" t="inlineStr">
        <is>
          <t xml:space="preserve">Darwin Hernandez</t>
        </is>
      </c>
      <c r="C392" t="inlineStr">
        <is>
          <t xml:space="preserve">Dominican Prospect League</t>
        </is>
      </c>
      <c r="D392" t="inlineStr">
        <is>
          <t xml:space="preserve">Base DPL Signatures</t>
        </is>
      </c>
      <c r="F392" t="str">
        <f>HYPERLINK("https://www.ebay.com/sch/i.html?_nkw=2023+Elite+Extra+Edition+Darwin+Hernandez+auto&amp;mkcid=1&amp;mkrid=711-53200-19255-0&amp;siteid=0&amp;campid=5339157451&amp;toolid=10001&amp;mkevt=1&amp;customid=checklist-xlsx","Find on eBay")</f>
        <v>Find on eBay</v>
      </c>
    </row>
    <row r="393">
      <c r="A393" t="inlineStr">
        <is>
          <t xml:space="preserve">192</t>
        </is>
      </c>
      <c r="B393" t="inlineStr">
        <is>
          <t xml:space="preserve">Angel Perez</t>
        </is>
      </c>
      <c r="C393" t="inlineStr">
        <is>
          <t xml:space="preserve">Dominican Prospect League</t>
        </is>
      </c>
      <c r="D393" t="inlineStr">
        <is>
          <t xml:space="preserve">Base DPL Signatures</t>
        </is>
      </c>
      <c r="F393" t="str">
        <f>HYPERLINK("https://www.ebay.com/sch/i.html?_nkw=2023+Elite+Extra+Edition+Angel+Perez+auto&amp;mkcid=1&amp;mkrid=711-53200-19255-0&amp;siteid=0&amp;campid=5339157451&amp;toolid=10001&amp;mkevt=1&amp;customid=checklist-xlsx","Find on eBay")</f>
        <v>Find on eBay</v>
      </c>
    </row>
    <row r="394">
      <c r="A394" t="inlineStr">
        <is>
          <t xml:space="preserve">193</t>
        </is>
      </c>
      <c r="B394" t="inlineStr">
        <is>
          <t xml:space="preserve">Luis Garcia</t>
        </is>
      </c>
      <c r="C394" t="inlineStr">
        <is>
          <t xml:space="preserve">Dominican Prospect League</t>
        </is>
      </c>
      <c r="D394" t="inlineStr">
        <is>
          <t xml:space="preserve">Base DPL Signatures</t>
        </is>
      </c>
      <c r="F394" t="str">
        <f>HYPERLINK("https://www.ebay.com/sch/i.html?_nkw=2023+Elite+Extra+Edition+Luis+Garcia+auto&amp;mkcid=1&amp;mkrid=711-53200-19255-0&amp;siteid=0&amp;campid=5339157451&amp;toolid=10001&amp;mkevt=1&amp;customid=checklist-xlsx","Find on eBay")</f>
        <v>Find on eBay</v>
      </c>
    </row>
    <row r="395">
      <c r="A395" t="inlineStr">
        <is>
          <t xml:space="preserve">194</t>
        </is>
      </c>
      <c r="B395" t="inlineStr">
        <is>
          <t xml:space="preserve">Deiry Gonzalez</t>
        </is>
      </c>
      <c r="C395" t="inlineStr">
        <is>
          <t xml:space="preserve">Dominican Prospect League</t>
        </is>
      </c>
      <c r="D395" t="inlineStr">
        <is>
          <t xml:space="preserve">Base DPL Signatures</t>
        </is>
      </c>
      <c r="F395" t="str">
        <f>HYPERLINK("https://www.ebay.com/sch/i.html?_nkw=2023+Elite+Extra+Edition+Deiry+Gonzalez+auto&amp;mkcid=1&amp;mkrid=711-53200-19255-0&amp;siteid=0&amp;campid=5339157451&amp;toolid=10001&amp;mkevt=1&amp;customid=checklist-xlsx","Find on eBay")</f>
        <v>Find on eBay</v>
      </c>
    </row>
    <row r="396">
      <c r="A396" t="inlineStr">
        <is>
          <t xml:space="preserve">195</t>
        </is>
      </c>
      <c r="B396" t="inlineStr">
        <is>
          <t xml:space="preserve">Andrifer Vizcaino</t>
        </is>
      </c>
      <c r="C396" t="inlineStr">
        <is>
          <t xml:space="preserve">Dominican Prospect League</t>
        </is>
      </c>
      <c r="D396" t="inlineStr">
        <is>
          <t xml:space="preserve">Base DPL Signatures</t>
        </is>
      </c>
      <c r="F396" t="str">
        <f>HYPERLINK("https://www.ebay.com/sch/i.html?_nkw=2023+Elite+Extra+Edition+Andrifer+Vizcaino+auto&amp;mkcid=1&amp;mkrid=711-53200-19255-0&amp;siteid=0&amp;campid=5339157451&amp;toolid=10001&amp;mkevt=1&amp;customid=checklist-xlsx","Find on eBay")</f>
        <v>Find on eBay</v>
      </c>
    </row>
    <row r="397">
      <c r="A397" t="inlineStr">
        <is>
          <t xml:space="preserve">196</t>
        </is>
      </c>
      <c r="B397" t="inlineStr">
        <is>
          <t xml:space="preserve">Burfri Lugo</t>
        </is>
      </c>
      <c r="C397" t="inlineStr">
        <is>
          <t xml:space="preserve">Dominican Prospect League</t>
        </is>
      </c>
      <c r="D397" t="inlineStr">
        <is>
          <t xml:space="preserve">Base DPL Signatures</t>
        </is>
      </c>
      <c r="F397" t="str">
        <f>HYPERLINK("https://www.ebay.com/sch/i.html?_nkw=2023+Elite+Extra+Edition+Burfri+Lugo+auto&amp;mkcid=1&amp;mkrid=711-53200-19255-0&amp;siteid=0&amp;campid=5339157451&amp;toolid=10001&amp;mkevt=1&amp;customid=checklist-xlsx","Find on eBay")</f>
        <v>Find on eBay</v>
      </c>
    </row>
    <row r="398">
      <c r="A398" t="inlineStr">
        <is>
          <t xml:space="preserve">197</t>
        </is>
      </c>
      <c r="B398" t="inlineStr">
        <is>
          <t xml:space="preserve">Samuel Luis</t>
        </is>
      </c>
      <c r="C398" t="inlineStr">
        <is>
          <t xml:space="preserve">Dominican Prospect League</t>
        </is>
      </c>
      <c r="D398" t="inlineStr">
        <is>
          <t xml:space="preserve">Base DPL Signatures</t>
        </is>
      </c>
      <c r="F398" t="str">
        <f>HYPERLINK("https://www.ebay.com/sch/i.html?_nkw=2023+Elite+Extra+Edition+Samuel+Luis+auto&amp;mkcid=1&amp;mkrid=711-53200-19255-0&amp;siteid=0&amp;campid=5339157451&amp;toolid=10001&amp;mkevt=1&amp;customid=checklist-xlsx","Find on eBay")</f>
        <v>Find on eBay</v>
      </c>
    </row>
    <row r="399">
      <c r="A399" t="inlineStr">
        <is>
          <t xml:space="preserve">198</t>
        </is>
      </c>
      <c r="B399" t="inlineStr">
        <is>
          <t xml:space="preserve">Andy Matos</t>
        </is>
      </c>
      <c r="C399" t="inlineStr">
        <is>
          <t xml:space="preserve">Dominican Prospect League</t>
        </is>
      </c>
      <c r="D399" t="inlineStr">
        <is>
          <t xml:space="preserve">Base DPL Signatures</t>
        </is>
      </c>
      <c r="F399" t="str">
        <f>HYPERLINK("https://www.ebay.com/sch/i.html?_nkw=2023+Elite+Extra+Edition+Andy+Matos+auto&amp;mkcid=1&amp;mkrid=711-53200-19255-0&amp;siteid=0&amp;campid=5339157451&amp;toolid=10001&amp;mkevt=1&amp;customid=checklist-xlsx","Find on eBay")</f>
        <v>Find on eBay</v>
      </c>
    </row>
    <row r="400">
      <c r="A400" t="inlineStr">
        <is>
          <t xml:space="preserve">199</t>
        </is>
      </c>
      <c r="B400" t="inlineStr">
        <is>
          <t xml:space="preserve">Dariel Duran</t>
        </is>
      </c>
      <c r="C400" t="inlineStr">
        <is>
          <t xml:space="preserve">Dominican Prospect League</t>
        </is>
      </c>
      <c r="D400" t="inlineStr">
        <is>
          <t xml:space="preserve">Base DPL Signatures</t>
        </is>
      </c>
      <c r="F400" t="str">
        <f>HYPERLINK("https://www.ebay.com/sch/i.html?_nkw=2023+Elite+Extra+Edition+Dariel+Duran+auto&amp;mkcid=1&amp;mkrid=711-53200-19255-0&amp;siteid=0&amp;campid=5339157451&amp;toolid=10001&amp;mkevt=1&amp;customid=checklist-xlsx","Find on eBay")</f>
        <v>Find on eBay</v>
      </c>
    </row>
    <row r="401">
      <c r="A401" t="inlineStr">
        <is>
          <t xml:space="preserve">200</t>
        </is>
      </c>
      <c r="B401" t="inlineStr">
        <is>
          <t xml:space="preserve">Melvin Mojica</t>
        </is>
      </c>
      <c r="C401" t="inlineStr">
        <is>
          <t xml:space="preserve">Dominican Prospect League</t>
        </is>
      </c>
      <c r="D401" t="inlineStr">
        <is>
          <t xml:space="preserve">Base DPL Signatures</t>
        </is>
      </c>
      <c r="F401" t="str">
        <f>HYPERLINK("https://www.ebay.com/sch/i.html?_nkw=2023+Elite+Extra+Edition+Melvin+Mojica+auto&amp;mkcid=1&amp;mkrid=711-53200-19255-0&amp;siteid=0&amp;campid=5339157451&amp;toolid=10001&amp;mkevt=1&amp;customid=checklist-xlsx","Find on eBay")</f>
        <v>Find on eBay</v>
      </c>
    </row>
    <row r="402">
      <c r="A402" t="inlineStr">
        <is>
          <t xml:space="preserve">1</t>
        </is>
      </c>
      <c r="B402" t="inlineStr">
        <is>
          <t xml:space="preserve">Hector Perez</t>
        </is>
      </c>
      <c r="C402" t="inlineStr">
        <is>
          <t xml:space="preserve">Dominican Prospect League</t>
        </is>
      </c>
      <c r="D402" t="inlineStr">
        <is>
          <t xml:space="preserve">DPL Material Signatures</t>
        </is>
      </c>
      <c r="F402" t="str">
        <f>HYPERLINK("https://www.ebay.com/sch/i.html?_nkw=2023+Elite+Extra+Edition+Hector+Perez+auto&amp;mkcid=1&amp;mkrid=711-53200-19255-0&amp;siteid=0&amp;campid=5339157451&amp;toolid=10001&amp;mkevt=1&amp;customid=checklist-xlsx","Find on eBay")</f>
        <v>Find on eBay</v>
      </c>
    </row>
    <row r="403">
      <c r="A403" t="inlineStr">
        <is>
          <t xml:space="preserve">3</t>
        </is>
      </c>
      <c r="B403" t="inlineStr">
        <is>
          <t xml:space="preserve">Andrifer Vizcaino</t>
        </is>
      </c>
      <c r="C403" t="inlineStr">
        <is>
          <t xml:space="preserve">Dominican Prospect League</t>
        </is>
      </c>
      <c r="D403" t="inlineStr">
        <is>
          <t xml:space="preserve">DPL Material Signatures</t>
        </is>
      </c>
      <c r="F403" t="str">
        <f>HYPERLINK("https://www.ebay.com/sch/i.html?_nkw=2023+Elite+Extra+Edition+Andrifer+Vizcaino+auto&amp;mkcid=1&amp;mkrid=711-53200-19255-0&amp;siteid=0&amp;campid=5339157451&amp;toolid=10001&amp;mkevt=1&amp;customid=checklist-xlsx","Find on eBay")</f>
        <v>Find on eBay</v>
      </c>
    </row>
    <row r="404">
      <c r="A404" t="inlineStr">
        <is>
          <t xml:space="preserve">4</t>
        </is>
      </c>
      <c r="B404" t="inlineStr">
        <is>
          <t xml:space="preserve">Edison Charles</t>
        </is>
      </c>
      <c r="C404" t="inlineStr">
        <is>
          <t xml:space="preserve">Dominican Prospect League</t>
        </is>
      </c>
      <c r="D404" t="inlineStr">
        <is>
          <t xml:space="preserve">DPL Material Signatures</t>
        </is>
      </c>
      <c r="F404" t="str">
        <f>HYPERLINK("https://www.ebay.com/sch/i.html?_nkw=2023+Elite+Extra+Edition+Edison+Charles+auto&amp;mkcid=1&amp;mkrid=711-53200-19255-0&amp;siteid=0&amp;campid=5339157451&amp;toolid=10001&amp;mkevt=1&amp;customid=checklist-xlsx","Find on eBay")</f>
        <v>Find on eBay</v>
      </c>
    </row>
    <row r="405">
      <c r="A405" t="inlineStr">
        <is>
          <t xml:space="preserve">5</t>
        </is>
      </c>
      <c r="B405" t="inlineStr">
        <is>
          <t xml:space="preserve">Yariel Cordero</t>
        </is>
      </c>
      <c r="C405" t="inlineStr">
        <is>
          <t xml:space="preserve">Dominican Prospect League</t>
        </is>
      </c>
      <c r="D405" t="inlineStr">
        <is>
          <t xml:space="preserve">DPL Material Signatures</t>
        </is>
      </c>
      <c r="F405" t="str">
        <f>HYPERLINK("https://www.ebay.com/sch/i.html?_nkw=2023+Elite+Extra+Edition+Yariel+Cordero+auto&amp;mkcid=1&amp;mkrid=711-53200-19255-0&amp;siteid=0&amp;campid=5339157451&amp;toolid=10001&amp;mkevt=1&amp;customid=checklist-xlsx","Find on eBay")</f>
        <v>Find on eBay</v>
      </c>
    </row>
    <row r="406">
      <c r="A406" t="inlineStr">
        <is>
          <t xml:space="preserve">6</t>
        </is>
      </c>
      <c r="B406" t="inlineStr">
        <is>
          <t xml:space="preserve">Samuel Luis</t>
        </is>
      </c>
      <c r="C406" t="inlineStr">
        <is>
          <t xml:space="preserve">Dominican Prospect League</t>
        </is>
      </c>
      <c r="D406" t="inlineStr">
        <is>
          <t xml:space="preserve">DPL Material Signatures</t>
        </is>
      </c>
      <c r="F406" t="str">
        <f>HYPERLINK("https://www.ebay.com/sch/i.html?_nkw=2023+Elite+Extra+Edition+Samuel+Luis+auto&amp;mkcid=1&amp;mkrid=711-53200-19255-0&amp;siteid=0&amp;campid=5339157451&amp;toolid=10001&amp;mkevt=1&amp;customid=checklist-xlsx","Find on eBay")</f>
        <v>Find on eBay</v>
      </c>
    </row>
    <row r="407">
      <c r="A407" t="inlineStr">
        <is>
          <t xml:space="preserve">8</t>
        </is>
      </c>
      <c r="B407" t="inlineStr">
        <is>
          <t xml:space="preserve">Angel De Los Santos</t>
        </is>
      </c>
      <c r="C407" t="inlineStr">
        <is>
          <t xml:space="preserve">Dominican Prospect League</t>
        </is>
      </c>
      <c r="D407" t="inlineStr">
        <is>
          <t xml:space="preserve">DPL Material Signatures</t>
        </is>
      </c>
      <c r="F407" t="str">
        <f>HYPERLINK("https://www.ebay.com/sch/i.html?_nkw=2023+Elite+Extra+Edition+Angel+De+Los+Santos+auto&amp;mkcid=1&amp;mkrid=711-53200-19255-0&amp;siteid=0&amp;campid=5339157451&amp;toolid=10001&amp;mkevt=1&amp;customid=checklist-xlsx","Find on eBay")</f>
        <v>Find on eBay</v>
      </c>
    </row>
    <row r="408">
      <c r="A408" t="inlineStr">
        <is>
          <t xml:space="preserve">9</t>
        </is>
      </c>
      <c r="B408" t="inlineStr">
        <is>
          <t xml:space="preserve">Dariel Duran</t>
        </is>
      </c>
      <c r="C408" t="inlineStr">
        <is>
          <t xml:space="preserve">Dominican Prospect League</t>
        </is>
      </c>
      <c r="D408" t="inlineStr">
        <is>
          <t xml:space="preserve">DPL Material Signatures</t>
        </is>
      </c>
      <c r="F408" t="str">
        <f>HYPERLINK("https://www.ebay.com/sch/i.html?_nkw=2023+Elite+Extra+Edition+Dariel+Duran+auto&amp;mkcid=1&amp;mkrid=711-53200-19255-0&amp;siteid=0&amp;campid=5339157451&amp;toolid=10001&amp;mkevt=1&amp;customid=checklist-xlsx","Find on eBay")</f>
        <v>Find on eBay</v>
      </c>
    </row>
    <row r="409">
      <c r="A409" t="inlineStr">
        <is>
          <t xml:space="preserve">11</t>
        </is>
      </c>
      <c r="B409" t="inlineStr">
        <is>
          <t xml:space="preserve">Keuris Reyes</t>
        </is>
      </c>
      <c r="C409" t="inlineStr">
        <is>
          <t xml:space="preserve">Dominican Prospect League</t>
        </is>
      </c>
      <c r="D409" t="inlineStr">
        <is>
          <t xml:space="preserve">DPL Material Signatures</t>
        </is>
      </c>
      <c r="F409" t="str">
        <f>HYPERLINK("https://www.ebay.com/sch/i.html?_nkw=2023+Elite+Extra+Edition+Keuris+Reyes+auto&amp;mkcid=1&amp;mkrid=711-53200-19255-0&amp;siteid=0&amp;campid=5339157451&amp;toolid=10001&amp;mkevt=1&amp;customid=checklist-xlsx","Find on eBay")</f>
        <v>Find on eBay</v>
      </c>
    </row>
    <row r="410">
      <c r="A410" t="inlineStr">
        <is>
          <t xml:space="preserve">12</t>
        </is>
      </c>
      <c r="B410" t="inlineStr">
        <is>
          <t xml:space="preserve">Darwin Hernandez</t>
        </is>
      </c>
      <c r="C410" t="inlineStr">
        <is>
          <t xml:space="preserve">Dominican Prospect League</t>
        </is>
      </c>
      <c r="D410" t="inlineStr">
        <is>
          <t xml:space="preserve">DPL Material Signatures</t>
        </is>
      </c>
      <c r="F410" t="str">
        <f>HYPERLINK("https://www.ebay.com/sch/i.html?_nkw=2023+Elite+Extra+Edition+Darwin+Hernandez+auto&amp;mkcid=1&amp;mkrid=711-53200-19255-0&amp;siteid=0&amp;campid=5339157451&amp;toolid=10001&amp;mkevt=1&amp;customid=checklist-xlsx","Find on eBay")</f>
        <v>Find on eBay</v>
      </c>
    </row>
    <row r="411">
      <c r="A411" t="inlineStr">
        <is>
          <t xml:space="preserve">13</t>
        </is>
      </c>
      <c r="B411" t="inlineStr">
        <is>
          <t xml:space="preserve">Alexander Cuello</t>
        </is>
      </c>
      <c r="C411" t="inlineStr">
        <is>
          <t xml:space="preserve">Dominican Prospect League</t>
        </is>
      </c>
      <c r="D411" t="inlineStr">
        <is>
          <t xml:space="preserve">DPL Material Signatures</t>
        </is>
      </c>
      <c r="F411" t="str">
        <f>HYPERLINK("https://www.ebay.com/sch/i.html?_nkw=2023+Elite+Extra+Edition+Alexander+Cuello+auto&amp;mkcid=1&amp;mkrid=711-53200-19255-0&amp;siteid=0&amp;campid=5339157451&amp;toolid=10001&amp;mkevt=1&amp;customid=checklist-xlsx","Find on eBay")</f>
        <v>Find on eBay</v>
      </c>
    </row>
    <row r="412">
      <c r="A412" t="inlineStr">
        <is>
          <t xml:space="preserve">14</t>
        </is>
      </c>
      <c r="B412" t="inlineStr">
        <is>
          <t xml:space="preserve">Leonardo Garcia</t>
        </is>
      </c>
      <c r="C412" t="inlineStr">
        <is>
          <t xml:space="preserve">Dominican Prospect League</t>
        </is>
      </c>
      <c r="D412" t="inlineStr">
        <is>
          <t xml:space="preserve">DPL Material Signatures</t>
        </is>
      </c>
      <c r="F412" t="str">
        <f>HYPERLINK("https://www.ebay.com/sch/i.html?_nkw=2023+Elite+Extra+Edition+Leonardo+Garcia+auto&amp;mkcid=1&amp;mkrid=711-53200-19255-0&amp;siteid=0&amp;campid=5339157451&amp;toolid=10001&amp;mkevt=1&amp;customid=checklist-xlsx","Find on eBay")</f>
        <v>Find on eBay</v>
      </c>
    </row>
    <row r="413">
      <c r="A413" t="inlineStr">
        <is>
          <t xml:space="preserve">15</t>
        </is>
      </c>
      <c r="B413" t="inlineStr">
        <is>
          <t xml:space="preserve">Luis Garcia</t>
        </is>
      </c>
      <c r="C413" t="inlineStr">
        <is>
          <t xml:space="preserve">Dominican Prospect League</t>
        </is>
      </c>
      <c r="D413" t="inlineStr">
        <is>
          <t xml:space="preserve">DPL Material Signatures</t>
        </is>
      </c>
      <c r="F413" t="str">
        <f>HYPERLINK("https://www.ebay.com/sch/i.html?_nkw=2023+Elite+Extra+Edition+Luis+Garcia+auto&amp;mkcid=1&amp;mkrid=711-53200-19255-0&amp;siteid=0&amp;campid=5339157451&amp;toolid=10001&amp;mkevt=1&amp;customid=checklist-xlsx","Find on eBay")</f>
        <v>Find on eBay</v>
      </c>
    </row>
    <row r="414">
      <c r="A414" t="inlineStr">
        <is>
          <t xml:space="preserve">16</t>
        </is>
      </c>
      <c r="B414" t="inlineStr">
        <is>
          <t xml:space="preserve">Roni Garcia</t>
        </is>
      </c>
      <c r="C414" t="inlineStr">
        <is>
          <t xml:space="preserve">Dominican Prospect League</t>
        </is>
      </c>
      <c r="D414" t="inlineStr">
        <is>
          <t xml:space="preserve">DPL Material Signatures</t>
        </is>
      </c>
      <c r="F414" t="str">
        <f>HYPERLINK("https://www.ebay.com/sch/i.html?_nkw=2023+Elite+Extra+Edition+Roni+Garcia+auto&amp;mkcid=1&amp;mkrid=711-53200-19255-0&amp;siteid=0&amp;campid=5339157451&amp;toolid=10001&amp;mkevt=1&amp;customid=checklist-xlsx","Find on eBay")</f>
        <v>Find on eBay</v>
      </c>
    </row>
    <row r="415">
      <c r="A415" t="inlineStr">
        <is>
          <t xml:space="preserve">17</t>
        </is>
      </c>
      <c r="B415" t="inlineStr">
        <is>
          <t xml:space="preserve">Yassel Garcia</t>
        </is>
      </c>
      <c r="C415" t="inlineStr">
        <is>
          <t xml:space="preserve">Dominican Prospect League</t>
        </is>
      </c>
      <c r="D415" t="inlineStr">
        <is>
          <t xml:space="preserve">DPL Material Signatures</t>
        </is>
      </c>
      <c r="F415" t="str">
        <f>HYPERLINK("https://www.ebay.com/sch/i.html?_nkw=2023+Elite+Extra+Edition+Yassel+Garcia+auto&amp;mkcid=1&amp;mkrid=711-53200-19255-0&amp;siteid=0&amp;campid=5339157451&amp;toolid=10001&amp;mkevt=1&amp;customid=checklist-xlsx","Find on eBay")</f>
        <v>Find on eBay</v>
      </c>
    </row>
    <row r="416">
      <c r="A416" t="inlineStr">
        <is>
          <t xml:space="preserve">18</t>
        </is>
      </c>
      <c r="B416" t="inlineStr">
        <is>
          <t xml:space="preserve">Deiry Gonzalez</t>
        </is>
      </c>
      <c r="C416" t="inlineStr">
        <is>
          <t xml:space="preserve">Dominican Prospect League</t>
        </is>
      </c>
      <c r="D416" t="inlineStr">
        <is>
          <t xml:space="preserve">DPL Material Signatures</t>
        </is>
      </c>
      <c r="F416" t="str">
        <f>HYPERLINK("https://www.ebay.com/sch/i.html?_nkw=2023+Elite+Extra+Edition+Deiry+Gonzalez+auto&amp;mkcid=1&amp;mkrid=711-53200-19255-0&amp;siteid=0&amp;campid=5339157451&amp;toolid=10001&amp;mkevt=1&amp;customid=checklist-xlsx","Find on eBay")</f>
        <v>Find on eBay</v>
      </c>
    </row>
    <row r="417">
      <c r="A417" t="inlineStr">
        <is>
          <t xml:space="preserve">19</t>
        </is>
      </c>
      <c r="B417" t="inlineStr">
        <is>
          <t xml:space="preserve">Oliver Guerrero</t>
        </is>
      </c>
      <c r="C417" t="inlineStr">
        <is>
          <t xml:space="preserve">Dominican Prospect League</t>
        </is>
      </c>
      <c r="D417" t="inlineStr">
        <is>
          <t xml:space="preserve">DPL Material Signatures</t>
        </is>
      </c>
      <c r="F417" t="str">
        <f>HYPERLINK("https://www.ebay.com/sch/i.html?_nkw=2023+Elite+Extra+Edition+Oliver+Guerrero+auto&amp;mkcid=1&amp;mkrid=711-53200-19255-0&amp;siteid=0&amp;campid=5339157451&amp;toolid=10001&amp;mkevt=1&amp;customid=checklist-xlsx","Find on eBay")</f>
        <v>Find on eBay</v>
      </c>
    </row>
    <row r="418">
      <c r="A418" t="inlineStr">
        <is>
          <t xml:space="preserve">20</t>
        </is>
      </c>
      <c r="B418" t="inlineStr">
        <is>
          <t xml:space="preserve">Yefri Jimenez</t>
        </is>
      </c>
      <c r="C418" t="inlineStr">
        <is>
          <t xml:space="preserve">Dominican Prospect League</t>
        </is>
      </c>
      <c r="D418" t="inlineStr">
        <is>
          <t xml:space="preserve">DPL Material Signatures</t>
        </is>
      </c>
      <c r="F418" t="str">
        <f>HYPERLINK("https://www.ebay.com/sch/i.html?_nkw=2023+Elite+Extra+Edition+Yefri+Jimenez+auto&amp;mkcid=1&amp;mkrid=711-53200-19255-0&amp;siteid=0&amp;campid=5339157451&amp;toolid=10001&amp;mkevt=1&amp;customid=checklist-xlsx","Find on eBay")</f>
        <v>Find on eBay</v>
      </c>
    </row>
    <row r="419">
      <c r="A419" t="inlineStr">
        <is>
          <t xml:space="preserve">21</t>
        </is>
      </c>
      <c r="B419" t="inlineStr">
        <is>
          <t xml:space="preserve">Burfri Lugo</t>
        </is>
      </c>
      <c r="C419" t="inlineStr">
        <is>
          <t xml:space="preserve">Dominican Prospect League</t>
        </is>
      </c>
      <c r="D419" t="inlineStr">
        <is>
          <t xml:space="preserve">DPL Material Signatures</t>
        </is>
      </c>
      <c r="F419" t="str">
        <f>HYPERLINK("https://www.ebay.com/sch/i.html?_nkw=2023+Elite+Extra+Edition+Burfri+Lugo+auto&amp;mkcid=1&amp;mkrid=711-53200-19255-0&amp;siteid=0&amp;campid=5339157451&amp;toolid=10001&amp;mkevt=1&amp;customid=checklist-xlsx","Find on eBay")</f>
        <v>Find on eBay</v>
      </c>
    </row>
    <row r="420">
      <c r="A420" t="inlineStr">
        <is>
          <t xml:space="preserve">24</t>
        </is>
      </c>
      <c r="B420" t="inlineStr">
        <is>
          <t xml:space="preserve">Andy Matos</t>
        </is>
      </c>
      <c r="C420" t="inlineStr">
        <is>
          <t xml:space="preserve">Dominican Prospect League</t>
        </is>
      </c>
      <c r="D420" t="inlineStr">
        <is>
          <t xml:space="preserve">DPL Material Signatures</t>
        </is>
      </c>
      <c r="F420" t="str">
        <f>HYPERLINK("https://www.ebay.com/sch/i.html?_nkw=2023+Elite+Extra+Edition+Andy+Matos+auto&amp;mkcid=1&amp;mkrid=711-53200-19255-0&amp;siteid=0&amp;campid=5339157451&amp;toolid=10001&amp;mkevt=1&amp;customid=checklist-xlsx","Find on eBay")</f>
        <v>Find on eBay</v>
      </c>
    </row>
    <row r="421">
      <c r="A421" t="inlineStr">
        <is>
          <t xml:space="preserve">26</t>
        </is>
      </c>
      <c r="B421" t="inlineStr">
        <is>
          <t xml:space="preserve">Natanael Mercedez</t>
        </is>
      </c>
      <c r="C421" t="inlineStr">
        <is>
          <t xml:space="preserve">Dominican Prospect League</t>
        </is>
      </c>
      <c r="D421" t="inlineStr">
        <is>
          <t xml:space="preserve">DPL Material Signatures</t>
        </is>
      </c>
      <c r="F421" t="str">
        <f>HYPERLINK("https://www.ebay.com/sch/i.html?_nkw=2023+Elite+Extra+Edition+Natanael+Mercedez+auto&amp;mkcid=1&amp;mkrid=711-53200-19255-0&amp;siteid=0&amp;campid=5339157451&amp;toolid=10001&amp;mkevt=1&amp;customid=checklist-xlsx","Find on eBay")</f>
        <v>Find on eBay</v>
      </c>
    </row>
    <row r="422">
      <c r="A422" t="inlineStr">
        <is>
          <t xml:space="preserve">27</t>
        </is>
      </c>
      <c r="B422" t="inlineStr">
        <is>
          <t xml:space="preserve">Melvin Mojica</t>
        </is>
      </c>
      <c r="C422" t="inlineStr">
        <is>
          <t xml:space="preserve">Dominican Prospect League</t>
        </is>
      </c>
      <c r="D422" t="inlineStr">
        <is>
          <t xml:space="preserve">DPL Material Signatures</t>
        </is>
      </c>
      <c r="F422" t="str">
        <f>HYPERLINK("https://www.ebay.com/sch/i.html?_nkw=2023+Elite+Extra+Edition+Melvin+Mojica+auto&amp;mkcid=1&amp;mkrid=711-53200-19255-0&amp;siteid=0&amp;campid=5339157451&amp;toolid=10001&amp;mkevt=1&amp;customid=checklist-xlsx","Find on eBay")</f>
        <v>Find on eBay</v>
      </c>
    </row>
    <row r="423">
      <c r="A423" t="inlineStr">
        <is>
          <t xml:space="preserve">28</t>
        </is>
      </c>
      <c r="B423" t="inlineStr">
        <is>
          <t xml:space="preserve">Walkin Noel</t>
        </is>
      </c>
      <c r="C423" t="inlineStr">
        <is>
          <t xml:space="preserve">Dominican Prospect League</t>
        </is>
      </c>
      <c r="D423" t="inlineStr">
        <is>
          <t xml:space="preserve">DPL Material Signatures</t>
        </is>
      </c>
      <c r="F423" t="str">
        <f>HYPERLINK("https://www.ebay.com/sch/i.html?_nkw=2023+Elite+Extra+Edition+Walkin+Noel+auto&amp;mkcid=1&amp;mkrid=711-53200-19255-0&amp;siteid=0&amp;campid=5339157451&amp;toolid=10001&amp;mkevt=1&amp;customid=checklist-xlsx","Find on eBay")</f>
        <v>Find on eBay</v>
      </c>
    </row>
    <row r="424">
      <c r="A424" t="inlineStr">
        <is>
          <t xml:space="preserve">29</t>
        </is>
      </c>
      <c r="B424" t="inlineStr">
        <is>
          <t xml:space="preserve">Diego Ortiz</t>
        </is>
      </c>
      <c r="C424" t="inlineStr">
        <is>
          <t xml:space="preserve">Dominican Prospect League</t>
        </is>
      </c>
      <c r="D424" t="inlineStr">
        <is>
          <t xml:space="preserve">DPL Material Signatures</t>
        </is>
      </c>
      <c r="F424" t="str">
        <f>HYPERLINK("https://www.ebay.com/sch/i.html?_nkw=2023+Elite+Extra+Edition+Diego+Ortiz+auto&amp;mkcid=1&amp;mkrid=711-53200-19255-0&amp;siteid=0&amp;campid=5339157451&amp;toolid=10001&amp;mkevt=1&amp;customid=checklist-xlsx","Find on eBay")</f>
        <v>Find on eBay</v>
      </c>
    </row>
    <row r="425">
      <c r="A425" t="inlineStr">
        <is>
          <t xml:space="preserve">1</t>
        </is>
      </c>
      <c r="B425" t="inlineStr">
        <is>
          <t xml:space="preserve">Brailyn Fuentes</t>
        </is>
      </c>
      <c r="C425" t="inlineStr">
        <is>
          <t xml:space="preserve">Dominican Prospect League</t>
        </is>
      </c>
      <c r="D425" t="inlineStr">
        <is>
          <t xml:space="preserve">DPL Signatures 2</t>
        </is>
      </c>
      <c r="F425" t="str">
        <f>HYPERLINK("https://www.ebay.com/sch/i.html?_nkw=2023+Elite+Extra+Edition+Brailyn+Fuentes+auto&amp;mkcid=1&amp;mkrid=711-53200-19255-0&amp;siteid=0&amp;campid=5339157451&amp;toolid=10001&amp;mkevt=1&amp;customid=checklist-xlsx","Find on eBay")</f>
        <v>Find on eBay</v>
      </c>
    </row>
    <row r="426">
      <c r="A426" t="inlineStr">
        <is>
          <t xml:space="preserve">2</t>
        </is>
      </c>
      <c r="B426" t="inlineStr">
        <is>
          <t xml:space="preserve">Luis Plasencio</t>
        </is>
      </c>
      <c r="C426" t="inlineStr">
        <is>
          <t xml:space="preserve">Dominican Prospect League</t>
        </is>
      </c>
      <c r="D426" t="inlineStr">
        <is>
          <t xml:space="preserve">DPL Signatures 2</t>
        </is>
      </c>
      <c r="F426" t="str">
        <f>HYPERLINK("https://www.ebay.com/sch/i.html?_nkw=2023+Elite+Extra+Edition+Luis+Plasencio+auto&amp;mkcid=1&amp;mkrid=711-53200-19255-0&amp;siteid=0&amp;campid=5339157451&amp;toolid=10001&amp;mkevt=1&amp;customid=checklist-xlsx","Find on eBay")</f>
        <v>Find on eBay</v>
      </c>
    </row>
    <row r="427">
      <c r="A427" t="inlineStr">
        <is>
          <t xml:space="preserve">3</t>
        </is>
      </c>
      <c r="B427" t="inlineStr">
        <is>
          <t xml:space="preserve">Zaibel Zayas</t>
        </is>
      </c>
      <c r="C427" t="inlineStr">
        <is>
          <t xml:space="preserve">Dominican Prospect League</t>
        </is>
      </c>
      <c r="D427" t="inlineStr">
        <is>
          <t xml:space="preserve">DPL Signatures 2</t>
        </is>
      </c>
      <c r="F427" t="str">
        <f>HYPERLINK("https://www.ebay.com/sch/i.html?_nkw=2023+Elite+Extra+Edition+Zaibel+Zayas+auto&amp;mkcid=1&amp;mkrid=711-53200-19255-0&amp;siteid=0&amp;campid=5339157451&amp;toolid=10001&amp;mkevt=1&amp;customid=checklist-xlsx","Find on eBay")</f>
        <v>Find on eBay</v>
      </c>
    </row>
    <row r="428">
      <c r="A428" t="inlineStr">
        <is>
          <t xml:space="preserve">4</t>
        </is>
      </c>
      <c r="B428" t="inlineStr">
        <is>
          <t xml:space="preserve">Angel Perez</t>
        </is>
      </c>
      <c r="C428" t="inlineStr">
        <is>
          <t xml:space="preserve">Dominican Prospect League</t>
        </is>
      </c>
      <c r="D428" t="inlineStr">
        <is>
          <t xml:space="preserve">DPL Signatures 2</t>
        </is>
      </c>
      <c r="F428" t="str">
        <f>HYPERLINK("https://www.ebay.com/sch/i.html?_nkw=2023+Elite+Extra+Edition+Angel+Perez+auto&amp;mkcid=1&amp;mkrid=711-53200-19255-0&amp;siteid=0&amp;campid=5339157451&amp;toolid=10001&amp;mkevt=1&amp;customid=checklist-xlsx","Find on eBay")</f>
        <v>Find on eBay</v>
      </c>
    </row>
    <row r="429">
      <c r="A429" t="inlineStr">
        <is>
          <t xml:space="preserve">5</t>
        </is>
      </c>
      <c r="B429" t="inlineStr">
        <is>
          <t xml:space="preserve">Jose Jorge</t>
        </is>
      </c>
      <c r="C429" t="inlineStr">
        <is>
          <t xml:space="preserve">Dominican Prospect League</t>
        </is>
      </c>
      <c r="D429" t="inlineStr">
        <is>
          <t xml:space="preserve">DPL Signatures 2</t>
        </is>
      </c>
      <c r="F429" t="str">
        <f>HYPERLINK("https://www.ebay.com/sch/i.html?_nkw=2023+Elite+Extra+Edition+Jose+Jorge+auto&amp;mkcid=1&amp;mkrid=711-53200-19255-0&amp;siteid=0&amp;campid=5339157451&amp;toolid=10001&amp;mkevt=1&amp;customid=checklist-xlsx","Find on eBay")</f>
        <v>Find on eBay</v>
      </c>
    </row>
    <row r="430">
      <c r="A430" t="inlineStr">
        <is>
          <t xml:space="preserve">7</t>
        </is>
      </c>
      <c r="B430" t="inlineStr">
        <is>
          <t xml:space="preserve">Raidin Anico</t>
        </is>
      </c>
      <c r="C430" t="inlineStr">
        <is>
          <t xml:space="preserve">Dominican Prospect League</t>
        </is>
      </c>
      <c r="D430" t="inlineStr">
        <is>
          <t xml:space="preserve">DPL Signatures 2</t>
        </is>
      </c>
      <c r="F430" t="str">
        <f>HYPERLINK("https://www.ebay.com/sch/i.html?_nkw=2023+Elite+Extra+Edition+Raidin+Anico+auto&amp;mkcid=1&amp;mkrid=711-53200-19255-0&amp;siteid=0&amp;campid=5339157451&amp;toolid=10001&amp;mkevt=1&amp;customid=checklist-xlsx","Find on eBay")</f>
        <v>Find on eBay</v>
      </c>
    </row>
    <row r="431">
      <c r="A431" t="inlineStr">
        <is>
          <t xml:space="preserve">9</t>
        </is>
      </c>
      <c r="B431" t="inlineStr">
        <is>
          <t xml:space="preserve">Franyel Almanzar</t>
        </is>
      </c>
      <c r="C431" t="inlineStr">
        <is>
          <t xml:space="preserve">Dominican Prospect League</t>
        </is>
      </c>
      <c r="D431" t="inlineStr">
        <is>
          <t xml:space="preserve">DPL Signatures 2</t>
        </is>
      </c>
      <c r="F431" t="str">
        <f>HYPERLINK("https://www.ebay.com/sch/i.html?_nkw=2023+Elite+Extra+Edition+Franyel+Almanzar+auto&amp;mkcid=1&amp;mkrid=711-53200-19255-0&amp;siteid=0&amp;campid=5339157451&amp;toolid=10001&amp;mkevt=1&amp;customid=checklist-xlsx","Find on eBay")</f>
        <v>Find on eBay</v>
      </c>
    </row>
    <row r="432">
      <c r="A432" t="inlineStr">
        <is>
          <t xml:space="preserve">11</t>
        </is>
      </c>
      <c r="B432" t="inlineStr">
        <is>
          <t xml:space="preserve">Brian Arauza</t>
        </is>
      </c>
      <c r="C432" t="inlineStr">
        <is>
          <t xml:space="preserve">Dominican Prospect League</t>
        </is>
      </c>
      <c r="D432" t="inlineStr">
        <is>
          <t xml:space="preserve">DPL Signatures 2</t>
        </is>
      </c>
      <c r="F432" t="str">
        <f>HYPERLINK("https://www.ebay.com/sch/i.html?_nkw=2023+Elite+Extra+Edition+Brian+Arauza+auto&amp;mkcid=1&amp;mkrid=711-53200-19255-0&amp;siteid=0&amp;campid=5339157451&amp;toolid=10001&amp;mkevt=1&amp;customid=checklist-xlsx","Find on eBay")</f>
        <v>Find on eBay</v>
      </c>
    </row>
    <row r="433">
      <c r="A433" t="inlineStr">
        <is>
          <t xml:space="preserve">13</t>
        </is>
      </c>
      <c r="B433" t="inlineStr">
        <is>
          <t xml:space="preserve">Erick Pena</t>
        </is>
      </c>
      <c r="C433" t="inlineStr">
        <is>
          <t xml:space="preserve">Dominican Prospect League</t>
        </is>
      </c>
      <c r="D433" t="inlineStr">
        <is>
          <t xml:space="preserve">DPL Signatures 2</t>
        </is>
      </c>
      <c r="F433" t="str">
        <f>HYPERLINK("https://www.ebay.com/sch/i.html?_nkw=2023+Elite+Extra+Edition+Erick+Pena+auto&amp;mkcid=1&amp;mkrid=711-53200-19255-0&amp;siteid=0&amp;campid=5339157451&amp;toolid=10001&amp;mkevt=1&amp;customid=checklist-xlsx","Find on eBay")</f>
        <v>Find on eBay</v>
      </c>
    </row>
    <row r="434">
      <c r="A434" t="inlineStr">
        <is>
          <t xml:space="preserve">15</t>
        </is>
      </c>
      <c r="B434" t="inlineStr">
        <is>
          <t xml:space="preserve">Anibal Beltre</t>
        </is>
      </c>
      <c r="C434" t="inlineStr">
        <is>
          <t xml:space="preserve">Dominican Prospect League</t>
        </is>
      </c>
      <c r="D434" t="inlineStr">
        <is>
          <t xml:space="preserve">DPL Signatures 2</t>
        </is>
      </c>
      <c r="F434" t="str">
        <f>HYPERLINK("https://www.ebay.com/sch/i.html?_nkw=2023+Elite+Extra+Edition+Anibal+Beltre+auto&amp;mkcid=1&amp;mkrid=711-53200-19255-0&amp;siteid=0&amp;campid=5339157451&amp;toolid=10001&amp;mkevt=1&amp;customid=checklist-xlsx","Find on eBay")</f>
        <v>Find on eBay</v>
      </c>
    </row>
    <row r="435">
      <c r="A435" t="inlineStr">
        <is>
          <t xml:space="preserve">16</t>
        </is>
      </c>
      <c r="B435" t="inlineStr">
        <is>
          <t xml:space="preserve">Albert Fermin</t>
        </is>
      </c>
      <c r="C435" t="inlineStr">
        <is>
          <t xml:space="preserve">Dominican Prospect League</t>
        </is>
      </c>
      <c r="D435" t="inlineStr">
        <is>
          <t xml:space="preserve">DPL Signatures 2</t>
        </is>
      </c>
      <c r="F435" t="str">
        <f>HYPERLINK("https://www.ebay.com/sch/i.html?_nkw=2023+Elite+Extra+Edition+Albert+Fermin+auto&amp;mkcid=1&amp;mkrid=711-53200-19255-0&amp;siteid=0&amp;campid=5339157451&amp;toolid=10001&amp;mkevt=1&amp;customid=checklist-xlsx","Find on eBay")</f>
        <v>Find on eBay</v>
      </c>
    </row>
    <row r="436">
      <c r="A436" t="inlineStr">
        <is>
          <t xml:space="preserve">17</t>
        </is>
      </c>
      <c r="B436" t="inlineStr">
        <is>
          <t xml:space="preserve">Jose Luis Pena</t>
        </is>
      </c>
      <c r="C436" t="inlineStr">
        <is>
          <t xml:space="preserve">Dominican Prospect League</t>
        </is>
      </c>
      <c r="D436" t="inlineStr">
        <is>
          <t xml:space="preserve">DPL Signatures 2</t>
        </is>
      </c>
      <c r="F436" t="str">
        <f>HYPERLINK("https://www.ebay.com/sch/i.html?_nkw=2023+Elite+Extra+Edition+Jose+Luis+Pena+auto&amp;mkcid=1&amp;mkrid=711-53200-19255-0&amp;siteid=0&amp;campid=5339157451&amp;toolid=10001&amp;mkevt=1&amp;customid=checklist-xlsx","Find on eBay")</f>
        <v>Find on eBay</v>
      </c>
    </row>
    <row r="437">
      <c r="A437" t="inlineStr">
        <is>
          <t xml:space="preserve">18</t>
        </is>
      </c>
      <c r="B437" t="inlineStr">
        <is>
          <t xml:space="preserve">Franklin Vargas</t>
        </is>
      </c>
      <c r="C437" t="inlineStr">
        <is>
          <t xml:space="preserve">Dominican Prospect League</t>
        </is>
      </c>
      <c r="D437" t="inlineStr">
        <is>
          <t xml:space="preserve">DPL Signatures 2</t>
        </is>
      </c>
      <c r="F437" t="str">
        <f>HYPERLINK("https://www.ebay.com/sch/i.html?_nkw=2023+Elite+Extra+Edition+Franklin+Vargas+auto&amp;mkcid=1&amp;mkrid=711-53200-19255-0&amp;siteid=0&amp;campid=5339157451&amp;toolid=10001&amp;mkevt=1&amp;customid=checklist-xlsx","Find on eBay")</f>
        <v>Find on eBay</v>
      </c>
    </row>
    <row r="438">
      <c r="A438" t="inlineStr">
        <is>
          <t xml:space="preserve">19</t>
        </is>
      </c>
      <c r="B438" t="inlineStr">
        <is>
          <t xml:space="preserve">Angel Senyil</t>
        </is>
      </c>
      <c r="C438" t="inlineStr">
        <is>
          <t xml:space="preserve">Dominican Prospect League</t>
        </is>
      </c>
      <c r="D438" t="inlineStr">
        <is>
          <t xml:space="preserve">DPL Signatures 2</t>
        </is>
      </c>
      <c r="F438" t="str">
        <f>HYPERLINK("https://www.ebay.com/sch/i.html?_nkw=2023+Elite+Extra+Edition+Angel+Senyil+auto&amp;mkcid=1&amp;mkrid=711-53200-19255-0&amp;siteid=0&amp;campid=5339157451&amp;toolid=10001&amp;mkevt=1&amp;customid=checklist-xlsx","Find on eBay")</f>
        <v>Find on eBay</v>
      </c>
    </row>
    <row r="439">
      <c r="A439" t="inlineStr">
        <is>
          <t xml:space="preserve">1</t>
        </is>
      </c>
      <c r="B439" t="inlineStr">
        <is>
          <t xml:space="preserve">Kendall George</t>
        </is>
      </c>
      <c r="C439" t="inlineStr">
        <is>
          <t xml:space="preserve">Los Angeles Dodgers</t>
        </is>
      </c>
      <c r="D439" t="inlineStr">
        <is>
          <t xml:space="preserve">Epic Prospect Materials Signatures</t>
        </is>
      </c>
      <c r="F439" t="str">
        <f>HYPERLINK("https://www.ebay.com/sch/i.html?_nkw=2023+Elite+Extra+Edition+Kendall+George+auto&amp;mkcid=1&amp;mkrid=711-53200-19255-0&amp;siteid=0&amp;campid=5339157451&amp;toolid=10001&amp;mkevt=1&amp;customid=checklist-xlsx","Find on eBay")</f>
        <v>Find on eBay</v>
      </c>
    </row>
    <row r="440">
      <c r="A440" t="inlineStr">
        <is>
          <t xml:space="preserve">2</t>
        </is>
      </c>
      <c r="B440" t="inlineStr">
        <is>
          <t xml:space="preserve">Nolan Schanuel</t>
        </is>
      </c>
      <c r="C440" t="inlineStr">
        <is>
          <t xml:space="preserve">Los Angeles Angels</t>
        </is>
      </c>
      <c r="D440" t="inlineStr">
        <is>
          <t xml:space="preserve">Epic Prospect Materials Signatures</t>
        </is>
      </c>
      <c r="F440" t="str">
        <f>HYPERLINK("https://www.ebay.com/sch/i.html?_nkw=2023+Elite+Extra+Edition+Nolan+Schanuel+auto&amp;mkcid=1&amp;mkrid=711-53200-19255-0&amp;siteid=0&amp;campid=5339157451&amp;toolid=10001&amp;mkevt=1&amp;customid=checklist-xlsx","Find on eBay")</f>
        <v>Find on eBay</v>
      </c>
    </row>
    <row r="441">
      <c r="A441" t="inlineStr">
        <is>
          <t xml:space="preserve">3</t>
        </is>
      </c>
      <c r="B441" t="inlineStr">
        <is>
          <t xml:space="preserve">Jacob Gonzalez</t>
        </is>
      </c>
      <c r="C441" t="inlineStr">
        <is>
          <t xml:space="preserve">Chicago White Sox</t>
        </is>
      </c>
      <c r="D441" t="inlineStr">
        <is>
          <t xml:space="preserve">Epic Prospect Materials Signatures</t>
        </is>
      </c>
      <c r="F441" t="str">
        <f>HYPERLINK("https://www.ebay.com/sch/i.html?_nkw=2023+Elite+Extra+Edition+Jacob+Gonzalez+auto&amp;mkcid=1&amp;mkrid=711-53200-19255-0&amp;siteid=0&amp;campid=5339157451&amp;toolid=10001&amp;mkevt=1&amp;customid=checklist-xlsx","Find on eBay")</f>
        <v>Find on eBay</v>
      </c>
    </row>
    <row r="442">
      <c r="A442" t="inlineStr">
        <is>
          <t xml:space="preserve">4</t>
        </is>
      </c>
      <c r="B442" t="inlineStr">
        <is>
          <t xml:space="preserve">Enrique Bradfield Jr.</t>
        </is>
      </c>
      <c r="C442" t="inlineStr">
        <is>
          <t xml:space="preserve">Baltimore Orioles</t>
        </is>
      </c>
      <c r="D442" t="inlineStr">
        <is>
          <t xml:space="preserve">Epic Prospect Materials Signatures</t>
        </is>
      </c>
      <c r="F442" t="str">
        <f>HYPERLINK("https://www.ebay.com/sch/i.html?_nkw=2023+Elite+Extra+Edition+Enrique+Bradfield+Jr.+auto&amp;mkcid=1&amp;mkrid=711-53200-19255-0&amp;siteid=0&amp;campid=5339157451&amp;toolid=10001&amp;mkevt=1&amp;customid=checklist-xlsx","Find on eBay")</f>
        <v>Find on eBay</v>
      </c>
    </row>
    <row r="443">
      <c r="A443" t="inlineStr">
        <is>
          <t xml:space="preserve">5</t>
        </is>
      </c>
      <c r="B443" t="inlineStr">
        <is>
          <t xml:space="preserve">Chase Davis</t>
        </is>
      </c>
      <c r="C443" t="inlineStr">
        <is>
          <t xml:space="preserve">St. Louis Cardinals</t>
        </is>
      </c>
      <c r="D443" t="inlineStr">
        <is>
          <t xml:space="preserve">Epic Prospect Materials Signatures</t>
        </is>
      </c>
      <c r="F443" t="str">
        <f>HYPERLINK("https://www.ebay.com/sch/i.html?_nkw=2023+Elite+Extra+Edition+Chase+Davis+auto&amp;mkcid=1&amp;mkrid=711-53200-19255-0&amp;siteid=0&amp;campid=5339157451&amp;toolid=10001&amp;mkevt=1&amp;customid=checklist-xlsx","Find on eBay")</f>
        <v>Find on eBay</v>
      </c>
    </row>
    <row r="444">
      <c r="A444" t="inlineStr">
        <is>
          <t xml:space="preserve">6</t>
        </is>
      </c>
      <c r="B444" t="inlineStr">
        <is>
          <t xml:space="preserve">Brice Matthews</t>
        </is>
      </c>
      <c r="C444" t="inlineStr">
        <is>
          <t xml:space="preserve">Houston Astros</t>
        </is>
      </c>
      <c r="D444" t="inlineStr">
        <is>
          <t xml:space="preserve">Epic Prospect Materials Signatures</t>
        </is>
      </c>
      <c r="F444" t="str">
        <f>HYPERLINK("https://www.ebay.com/sch/i.html?_nkw=2023+Elite+Extra+Edition+Brice+Matthews+auto&amp;mkcid=1&amp;mkrid=711-53200-19255-0&amp;siteid=0&amp;campid=5339157451&amp;toolid=10001&amp;mkevt=1&amp;customid=checklist-xlsx","Find on eBay")</f>
        <v>Find on eBay</v>
      </c>
    </row>
    <row r="445">
      <c r="A445" t="inlineStr">
        <is>
          <t xml:space="preserve">7</t>
        </is>
      </c>
      <c r="B445" t="inlineStr">
        <is>
          <t xml:space="preserve">Jacob Wilson</t>
        </is>
      </c>
      <c r="C445" t="inlineStr">
        <is>
          <t xml:space="preserve">Oakland Athletics</t>
        </is>
      </c>
      <c r="D445" t="inlineStr">
        <is>
          <t xml:space="preserve">Epic Prospect Materials Signatures</t>
        </is>
      </c>
      <c r="F445" t="str">
        <f>HYPERLINK("https://www.ebay.com/sch/i.html?_nkw=2023+Elite+Extra+Edition+Jacob+Wilson+auto&amp;mkcid=1&amp;mkrid=711-53200-19255-0&amp;siteid=0&amp;campid=5339157451&amp;toolid=10001&amp;mkevt=1&amp;customid=checklist-xlsx","Find on eBay")</f>
        <v>Find on eBay</v>
      </c>
    </row>
    <row r="446">
      <c r="A446" t="inlineStr">
        <is>
          <t xml:space="preserve">8</t>
        </is>
      </c>
      <c r="B446" t="inlineStr">
        <is>
          <t xml:space="preserve">Rhett Lowder</t>
        </is>
      </c>
      <c r="C446" t="inlineStr">
        <is>
          <t xml:space="preserve">Cincinnati Reds</t>
        </is>
      </c>
      <c r="D446" t="inlineStr">
        <is>
          <t xml:space="preserve">Epic Prospect Materials Signatures</t>
        </is>
      </c>
      <c r="F446" t="str">
        <f>HYPERLINK("https://www.ebay.com/sch/i.html?_nkw=2023+Elite+Extra+Edition+Rhett+Lowder+auto&amp;mkcid=1&amp;mkrid=711-53200-19255-0&amp;siteid=0&amp;campid=5339157451&amp;toolid=10001&amp;mkevt=1&amp;customid=checklist-xlsx","Find on eBay")</f>
        <v>Find on eBay</v>
      </c>
    </row>
    <row r="447">
      <c r="A447" t="inlineStr">
        <is>
          <t xml:space="preserve">9</t>
        </is>
      </c>
      <c r="B447" t="inlineStr">
        <is>
          <t xml:space="preserve">Blake Mitchell</t>
        </is>
      </c>
      <c r="C447" t="inlineStr">
        <is>
          <t xml:space="preserve">Kansas City Royals</t>
        </is>
      </c>
      <c r="D447" t="inlineStr">
        <is>
          <t xml:space="preserve">Epic Prospect Materials Signatures</t>
        </is>
      </c>
      <c r="F447" t="str">
        <f>HYPERLINK("https://www.ebay.com/sch/i.html?_nkw=2023+Elite+Extra+Edition+Blake+Mitchell+auto&amp;mkcid=1&amp;mkrid=711-53200-19255-0&amp;siteid=0&amp;campid=5339157451&amp;toolid=10001&amp;mkevt=1&amp;customid=checklist-xlsx","Find on eBay")</f>
        <v>Find on eBay</v>
      </c>
    </row>
    <row r="448">
      <c r="A448" t="inlineStr">
        <is>
          <t xml:space="preserve">10</t>
        </is>
      </c>
      <c r="B448" t="inlineStr">
        <is>
          <t xml:space="preserve">George Lombard Jr.</t>
        </is>
      </c>
      <c r="C448" t="inlineStr">
        <is>
          <t xml:space="preserve">New York Yankees</t>
        </is>
      </c>
      <c r="D448" t="inlineStr">
        <is>
          <t xml:space="preserve">Epic Prospect Materials Signatures</t>
        </is>
      </c>
      <c r="F448" t="str">
        <f>HYPERLINK("https://www.ebay.com/sch/i.html?_nkw=2023+Elite+Extra+Edition+George+Lombard+Jr.+auto&amp;mkcid=1&amp;mkrid=711-53200-19255-0&amp;siteid=0&amp;campid=5339157451&amp;toolid=10001&amp;mkevt=1&amp;customid=checklist-xlsx","Find on eBay")</f>
        <v>Find on eBay</v>
      </c>
    </row>
    <row r="449">
      <c r="A449" t="inlineStr">
        <is>
          <t xml:space="preserve">11</t>
        </is>
      </c>
      <c r="B449" t="inlineStr">
        <is>
          <t xml:space="preserve">Matt Shaw</t>
        </is>
      </c>
      <c r="C449" t="inlineStr">
        <is>
          <t xml:space="preserve">Chicago Cubs</t>
        </is>
      </c>
      <c r="D449" t="inlineStr">
        <is>
          <t xml:space="preserve">Epic Prospect Materials Signatures</t>
        </is>
      </c>
      <c r="F449" t="str">
        <f>HYPERLINK("https://www.ebay.com/sch/i.html?_nkw=2023+Elite+Extra+Edition+Matt+Shaw+auto&amp;mkcid=1&amp;mkrid=711-53200-19255-0&amp;siteid=0&amp;campid=5339157451&amp;toolid=10001&amp;mkevt=1&amp;customid=checklist-xlsx","Find on eBay")</f>
        <v>Find on eBay</v>
      </c>
    </row>
    <row r="450">
      <c r="A450" t="inlineStr">
        <is>
          <t xml:space="preserve">12</t>
        </is>
      </c>
      <c r="B450" t="inlineStr">
        <is>
          <t xml:space="preserve">Tommy Troy</t>
        </is>
      </c>
      <c r="C450" t="inlineStr">
        <is>
          <t xml:space="preserve">Arizona Diamondbacks</t>
        </is>
      </c>
      <c r="D450" t="inlineStr">
        <is>
          <t xml:space="preserve">Epic Prospect Materials Signatures</t>
        </is>
      </c>
      <c r="F450" t="str">
        <f>HYPERLINK("https://www.ebay.com/sch/i.html?_nkw=2023+Elite+Extra+Edition+Tommy+Troy+auto&amp;mkcid=1&amp;mkrid=711-53200-19255-0&amp;siteid=0&amp;campid=5339157451&amp;toolid=10001&amp;mkevt=1&amp;customid=checklist-xlsx","Find on eBay")</f>
        <v>Find on eBay</v>
      </c>
    </row>
    <row r="451">
      <c r="A451" t="inlineStr">
        <is>
          <t xml:space="preserve">13</t>
        </is>
      </c>
      <c r="B451" t="inlineStr">
        <is>
          <t xml:space="preserve">Aidan Miller</t>
        </is>
      </c>
      <c r="C451" t="inlineStr">
        <is>
          <t xml:space="preserve">Philadelphia Phillies</t>
        </is>
      </c>
      <c r="D451" t="inlineStr">
        <is>
          <t xml:space="preserve">Epic Prospect Materials Signatures</t>
        </is>
      </c>
      <c r="F451" t="str">
        <f>HYPERLINK("https://www.ebay.com/sch/i.html?_nkw=2023+Elite+Extra+Edition+Aidan+Miller+auto&amp;mkcid=1&amp;mkrid=711-53200-19255-0&amp;siteid=0&amp;campid=5339157451&amp;toolid=10001&amp;mkevt=1&amp;customid=checklist-xlsx","Find on eBay")</f>
        <v>Find on eBay</v>
      </c>
    </row>
    <row r="452">
      <c r="A452" t="inlineStr">
        <is>
          <t xml:space="preserve">14</t>
        </is>
      </c>
      <c r="B452" t="inlineStr">
        <is>
          <t xml:space="preserve">Brock Wilken</t>
        </is>
      </c>
      <c r="C452" t="inlineStr">
        <is>
          <t xml:space="preserve">Milwaukee Brewers</t>
        </is>
      </c>
      <c r="D452" t="inlineStr">
        <is>
          <t xml:space="preserve">Epic Prospect Materials Signatures</t>
        </is>
      </c>
      <c r="F452" t="str">
        <f>HYPERLINK("https://www.ebay.com/sch/i.html?_nkw=2023+Elite+Extra+Edition+Brock+Wilken+auto&amp;mkcid=1&amp;mkrid=711-53200-19255-0&amp;siteid=0&amp;campid=5339157451&amp;toolid=10001&amp;mkevt=1&amp;customid=checklist-xlsx","Find on eBay")</f>
        <v>Find on eBay</v>
      </c>
    </row>
    <row r="453">
      <c r="A453" t="inlineStr">
        <is>
          <t xml:space="preserve">15</t>
        </is>
      </c>
      <c r="B453" t="inlineStr">
        <is>
          <t xml:space="preserve">Tai Peete</t>
        </is>
      </c>
      <c r="C453" t="inlineStr">
        <is>
          <t xml:space="preserve">Seattle Mariners</t>
        </is>
      </c>
      <c r="D453" t="inlineStr">
        <is>
          <t xml:space="preserve">Epic Prospect Materials Signatures</t>
        </is>
      </c>
      <c r="F453" t="str">
        <f>HYPERLINK("https://www.ebay.com/sch/i.html?_nkw=2023+Elite+Extra+Edition+Tai+Peete+auto&amp;mkcid=1&amp;mkrid=711-53200-19255-0&amp;siteid=0&amp;campid=5339157451&amp;toolid=10001&amp;mkevt=1&amp;customid=checklist-xlsx","Find on eBay")</f>
        <v>Find on eBay</v>
      </c>
    </row>
    <row r="454">
      <c r="A454" t="inlineStr">
        <is>
          <t xml:space="preserve">16</t>
        </is>
      </c>
      <c r="B454" t="inlineStr">
        <is>
          <t xml:space="preserve">Dylan Crews</t>
        </is>
      </c>
      <c r="C454" t="inlineStr">
        <is>
          <t xml:space="preserve">Washington Nationals</t>
        </is>
      </c>
      <c r="D454" t="inlineStr">
        <is>
          <t xml:space="preserve">Epic Prospect Materials Signatures</t>
        </is>
      </c>
      <c r="F454" t="str">
        <f>HYPERLINK("https://www.ebay.com/sch/i.html?_nkw=2023+Elite+Extra+Edition+Dylan+Crews+auto&amp;mkcid=1&amp;mkrid=711-53200-19255-0&amp;siteid=0&amp;campid=5339157451&amp;toolid=10001&amp;mkevt=1&amp;customid=checklist-xlsx","Find on eBay")</f>
        <v>Find on eBay</v>
      </c>
    </row>
    <row r="455">
      <c r="A455" t="inlineStr">
        <is>
          <t xml:space="preserve">17</t>
        </is>
      </c>
      <c r="B455" t="inlineStr">
        <is>
          <t xml:space="preserve">Colton Ledbetter</t>
        </is>
      </c>
      <c r="C455" t="inlineStr">
        <is>
          <t xml:space="preserve">Tampa Bay Rays</t>
        </is>
      </c>
      <c r="D455" t="inlineStr">
        <is>
          <t xml:space="preserve">Epic Prospect Materials Signatures</t>
        </is>
      </c>
      <c r="F455" t="str">
        <f>HYPERLINK("https://www.ebay.com/sch/i.html?_nkw=2023+Elite+Extra+Edition+Colton+Ledbetter+auto&amp;mkcid=1&amp;mkrid=711-53200-19255-0&amp;siteid=0&amp;campid=5339157451&amp;toolid=10001&amp;mkevt=1&amp;customid=checklist-xlsx","Find on eBay")</f>
        <v>Find on eBay</v>
      </c>
    </row>
    <row r="456">
      <c r="A456" t="inlineStr">
        <is>
          <t xml:space="preserve">18</t>
        </is>
      </c>
      <c r="B456" t="inlineStr">
        <is>
          <t xml:space="preserve">Gino Groover</t>
        </is>
      </c>
      <c r="C456" t="inlineStr">
        <is>
          <t xml:space="preserve">Arizona Diamondbacks</t>
        </is>
      </c>
      <c r="D456" t="inlineStr">
        <is>
          <t xml:space="preserve">Epic Prospect Materials Signatures</t>
        </is>
      </c>
      <c r="F456" t="str">
        <f>HYPERLINK("https://www.ebay.com/sch/i.html?_nkw=2023+Elite+Extra+Edition+Gino+Groover+auto&amp;mkcid=1&amp;mkrid=711-53200-19255-0&amp;siteid=0&amp;campid=5339157451&amp;toolid=10001&amp;mkevt=1&amp;customid=checklist-xlsx","Find on eBay")</f>
        <v>Find on eBay</v>
      </c>
    </row>
    <row r="457">
      <c r="A457" t="inlineStr">
        <is>
          <t xml:space="preserve">19</t>
        </is>
      </c>
      <c r="B457" t="inlineStr">
        <is>
          <t xml:space="preserve">Bryce Eldridge</t>
        </is>
      </c>
      <c r="C457" t="inlineStr">
        <is>
          <t xml:space="preserve">San Francisco Giants</t>
        </is>
      </c>
      <c r="D457" t="inlineStr">
        <is>
          <t xml:space="preserve">Epic Prospect Materials Signatures</t>
        </is>
      </c>
      <c r="F457" t="str">
        <f>HYPERLINK("https://www.ebay.com/sch/i.html?_nkw=2023+Elite+Extra+Edition+Bryce+Eldridge+auto&amp;mkcid=1&amp;mkrid=711-53200-19255-0&amp;siteid=0&amp;campid=5339157451&amp;toolid=10001&amp;mkevt=1&amp;customid=checklist-xlsx","Find on eBay")</f>
        <v>Find on eBay</v>
      </c>
    </row>
    <row r="458">
      <c r="A458" t="inlineStr">
        <is>
          <t xml:space="preserve">20</t>
        </is>
      </c>
      <c r="B458" t="inlineStr">
        <is>
          <t xml:space="preserve">Ralphy Velazquez</t>
        </is>
      </c>
      <c r="C458" t="inlineStr">
        <is>
          <t xml:space="preserve">Cleveland Guardians</t>
        </is>
      </c>
      <c r="D458" t="inlineStr">
        <is>
          <t xml:space="preserve">Epic Prospect Materials Signatures</t>
        </is>
      </c>
      <c r="F458" t="str">
        <f>HYPERLINK("https://www.ebay.com/sch/i.html?_nkw=2023+Elite+Extra+Edition+Ralphy+Velazquez+auto&amp;mkcid=1&amp;mkrid=711-53200-19255-0&amp;siteid=0&amp;campid=5339157451&amp;toolid=10001&amp;mkevt=1&amp;customid=checklist-xlsx","Find on eBay")</f>
        <v>Find on eBay</v>
      </c>
    </row>
    <row r="459">
      <c r="A459" t="inlineStr">
        <is>
          <t xml:space="preserve">21</t>
        </is>
      </c>
      <c r="B459" t="inlineStr">
        <is>
          <t xml:space="preserve">Ty Floyd</t>
        </is>
      </c>
      <c r="C459" t="inlineStr">
        <is>
          <t xml:space="preserve">Cincinnati Reds</t>
        </is>
      </c>
      <c r="D459" t="inlineStr">
        <is>
          <t xml:space="preserve">Epic Prospect Materials Signatures</t>
        </is>
      </c>
      <c r="F459" t="str">
        <f>HYPERLINK("https://www.ebay.com/sch/i.html?_nkw=2023+Elite+Extra+Edition+Ty+Floyd+auto&amp;mkcid=1&amp;mkrid=711-53200-19255-0&amp;siteid=0&amp;campid=5339157451&amp;toolid=10001&amp;mkevt=1&amp;customid=checklist-xlsx","Find on eBay")</f>
        <v>Find on eBay</v>
      </c>
    </row>
    <row r="460">
      <c r="A460" t="inlineStr">
        <is>
          <t xml:space="preserve">22</t>
        </is>
      </c>
      <c r="B460" t="inlineStr">
        <is>
          <t xml:space="preserve">Colt Emerson</t>
        </is>
      </c>
      <c r="C460" t="inlineStr">
        <is>
          <t xml:space="preserve">Seattle Mariners</t>
        </is>
      </c>
      <c r="D460" t="inlineStr">
        <is>
          <t xml:space="preserve">Epic Prospect Materials Signatures</t>
        </is>
      </c>
      <c r="F460" t="str">
        <f>HYPERLINK("https://www.ebay.com/sch/i.html?_nkw=2023+Elite+Extra+Edition+Colt+Emerson+auto&amp;mkcid=1&amp;mkrid=711-53200-19255-0&amp;siteid=0&amp;campid=5339157451&amp;toolid=10001&amp;mkevt=1&amp;customid=checklist-xlsx","Find on eBay")</f>
        <v>Find on eBay</v>
      </c>
    </row>
    <row r="461">
      <c r="A461" t="inlineStr">
        <is>
          <t xml:space="preserve">23</t>
        </is>
      </c>
      <c r="B461" t="inlineStr">
        <is>
          <t xml:space="preserve">Dillon Head</t>
        </is>
      </c>
      <c r="C461" t="inlineStr">
        <is>
          <t xml:space="preserve">San Diego Padres</t>
        </is>
      </c>
      <c r="D461" t="inlineStr">
        <is>
          <t xml:space="preserve">Epic Prospect Materials Signatures</t>
        </is>
      </c>
      <c r="F461" t="str">
        <f>HYPERLINK("https://www.ebay.com/sch/i.html?_nkw=2023+Elite+Extra+Edition+Dillon+Head+auto&amp;mkcid=1&amp;mkrid=711-53200-19255-0&amp;siteid=0&amp;campid=5339157451&amp;toolid=10001&amp;mkevt=1&amp;customid=checklist-xlsx","Find on eBay")</f>
        <v>Find on eBay</v>
      </c>
    </row>
    <row r="462">
      <c r="A462" t="inlineStr">
        <is>
          <t xml:space="preserve">24</t>
        </is>
      </c>
      <c r="B462" t="inlineStr">
        <is>
          <t xml:space="preserve">Grant Taylor</t>
        </is>
      </c>
      <c r="C462" t="inlineStr">
        <is>
          <t xml:space="preserve">Chicago White Sox</t>
        </is>
      </c>
      <c r="D462" t="inlineStr">
        <is>
          <t xml:space="preserve">Epic Prospect Materials Signatures</t>
        </is>
      </c>
      <c r="F462" t="str">
        <f>HYPERLINK("https://www.ebay.com/sch/i.html?_nkw=2023+Elite+Extra+Edition+Grant+Taylor+auto&amp;mkcid=1&amp;mkrid=711-53200-19255-0&amp;siteid=0&amp;campid=5339157451&amp;toolid=10001&amp;mkevt=1&amp;customid=checklist-xlsx","Find on eBay")</f>
        <v>Find on eBay</v>
      </c>
    </row>
    <row r="463">
      <c r="A463" t="inlineStr">
        <is>
          <t xml:space="preserve">25</t>
        </is>
      </c>
      <c r="B463" t="inlineStr">
        <is>
          <t xml:space="preserve">Kyle Teel</t>
        </is>
      </c>
      <c r="C463" t="inlineStr">
        <is>
          <t xml:space="preserve">Boston Red Sox</t>
        </is>
      </c>
      <c r="D463" t="inlineStr">
        <is>
          <t xml:space="preserve">Epic Prospect Materials Signatures</t>
        </is>
      </c>
      <c r="F463" t="str">
        <f>HYPERLINK("https://www.ebay.com/sch/i.html?_nkw=2023+Elite+Extra+Edition+Kyle+Teel+auto&amp;mkcid=1&amp;mkrid=711-53200-19255-0&amp;siteid=0&amp;campid=5339157451&amp;toolid=10001&amp;mkevt=1&amp;customid=checklist-xlsx","Find on eBay")</f>
        <v>Find on eBay</v>
      </c>
    </row>
    <row r="464">
      <c r="A464" t="inlineStr">
        <is>
          <t xml:space="preserve">26</t>
        </is>
      </c>
      <c r="B464" t="inlineStr">
        <is>
          <t xml:space="preserve">Nazzan Zanetello</t>
        </is>
      </c>
      <c r="C464" t="inlineStr">
        <is>
          <t xml:space="preserve">Boston Red Sox</t>
        </is>
      </c>
      <c r="D464" t="inlineStr">
        <is>
          <t xml:space="preserve">Epic Prospect Materials Signatures</t>
        </is>
      </c>
      <c r="F464" t="str">
        <f>HYPERLINK("https://www.ebay.com/sch/i.html?_nkw=2023+Elite+Extra+Edition+Nazzan+Zanetello+auto&amp;mkcid=1&amp;mkrid=711-53200-19255-0&amp;siteid=0&amp;campid=5339157451&amp;toolid=10001&amp;mkevt=1&amp;customid=checklist-xlsx","Find on eBay")</f>
        <v>Find on eBay</v>
      </c>
    </row>
    <row r="465">
      <c r="A465" t="inlineStr">
        <is>
          <t xml:space="preserve">27</t>
        </is>
      </c>
      <c r="B465" t="inlineStr">
        <is>
          <t xml:space="preserve">Adrian Santana</t>
        </is>
      </c>
      <c r="C465" t="inlineStr">
        <is>
          <t xml:space="preserve">Tampa Bay Rays</t>
        </is>
      </c>
      <c r="D465" t="inlineStr">
        <is>
          <t xml:space="preserve">Epic Prospect Materials Signatures</t>
        </is>
      </c>
      <c r="F465" t="str">
        <f>HYPERLINK("https://www.ebay.com/sch/i.html?_nkw=2023+Elite+Extra+Edition+Adrian+Santana+auto&amp;mkcid=1&amp;mkrid=711-53200-19255-0&amp;siteid=0&amp;campid=5339157451&amp;toolid=10001&amp;mkevt=1&amp;customid=checklist-xlsx","Find on eBay")</f>
        <v>Find on eBay</v>
      </c>
    </row>
    <row r="466">
      <c r="A466" t="inlineStr">
        <is>
          <t xml:space="preserve">28</t>
        </is>
      </c>
      <c r="B466" t="inlineStr">
        <is>
          <t xml:space="preserve">Drue Hackenberg</t>
        </is>
      </c>
      <c r="C466" t="inlineStr">
        <is>
          <t xml:space="preserve">Atlanta Braves</t>
        </is>
      </c>
      <c r="D466" t="inlineStr">
        <is>
          <t xml:space="preserve">Epic Prospect Materials Signatures</t>
        </is>
      </c>
      <c r="F466" t="str">
        <f>HYPERLINK("https://www.ebay.com/sch/i.html?_nkw=2023+Elite+Extra+Edition+Drue+Hackenberg+auto&amp;mkcid=1&amp;mkrid=711-53200-19255-0&amp;siteid=0&amp;campid=5339157451&amp;toolid=10001&amp;mkevt=1&amp;customid=checklist-xlsx","Find on eBay")</f>
        <v>Find on eBay</v>
      </c>
    </row>
    <row r="467">
      <c r="A467" t="inlineStr">
        <is>
          <t xml:space="preserve">29</t>
        </is>
      </c>
      <c r="B467" t="inlineStr">
        <is>
          <t xml:space="preserve">Paul Skenes</t>
        </is>
      </c>
      <c r="C467" t="inlineStr">
        <is>
          <t xml:space="preserve">Pittsburgh Pirates</t>
        </is>
      </c>
      <c r="D467" t="inlineStr">
        <is>
          <t xml:space="preserve">Epic Prospect Materials Signatures</t>
        </is>
      </c>
      <c r="F467" t="str">
        <f>HYPERLINK("https://www.ebay.com/sch/i.html?_nkw=2023+Elite+Extra+Edition+Paul+Skenes+auto&amp;mkcid=1&amp;mkrid=711-53200-19255-0&amp;siteid=0&amp;campid=5339157451&amp;toolid=10001&amp;mkevt=1&amp;customid=checklist-xlsx","Find on eBay")</f>
        <v>Find on eBay</v>
      </c>
    </row>
    <row r="468">
      <c r="A468" t="inlineStr">
        <is>
          <t xml:space="preserve">30</t>
        </is>
      </c>
      <c r="B468" t="inlineStr">
        <is>
          <t xml:space="preserve">Colin Houck</t>
        </is>
      </c>
      <c r="C468" t="inlineStr">
        <is>
          <t xml:space="preserve">New York Mets</t>
        </is>
      </c>
      <c r="D468" t="inlineStr">
        <is>
          <t xml:space="preserve">Epic Prospect Materials Signatures</t>
        </is>
      </c>
      <c r="F468" t="str">
        <f>HYPERLINK("https://www.ebay.com/sch/i.html?_nkw=2023+Elite+Extra+Edition+Colin+Houck+auto&amp;mkcid=1&amp;mkrid=711-53200-19255-0&amp;siteid=0&amp;campid=5339157451&amp;toolid=10001&amp;mkevt=1&amp;customid=checklist-xlsx","Find on eBay")</f>
        <v>Find on eBay</v>
      </c>
    </row>
    <row r="469">
      <c r="A469" t="inlineStr">
        <is>
          <t xml:space="preserve">1</t>
        </is>
      </c>
      <c r="B469" t="inlineStr">
        <is>
          <t xml:space="preserve">Enrique Bradfield Jr.</t>
        </is>
      </c>
      <c r="C469" t="inlineStr">
        <is>
          <t xml:space="preserve">Baltimore Orioles</t>
        </is>
      </c>
      <c r="D469" t="inlineStr">
        <is>
          <t xml:space="preserve">Future Threads Signatures</t>
        </is>
      </c>
      <c r="F469" t="str">
        <f>HYPERLINK("https://www.ebay.com/sch/i.html?_nkw=2023+Elite+Extra+Edition+Enrique+Bradfield+Jr.+auto&amp;mkcid=1&amp;mkrid=711-53200-19255-0&amp;siteid=0&amp;campid=5339157451&amp;toolid=10001&amp;mkevt=1&amp;customid=checklist-xlsx","Find on eBay")</f>
        <v>Find on eBay</v>
      </c>
    </row>
    <row r="470">
      <c r="A470" t="inlineStr">
        <is>
          <t xml:space="preserve">2</t>
        </is>
      </c>
      <c r="B470" t="inlineStr">
        <is>
          <t xml:space="preserve">Brock Wilken</t>
        </is>
      </c>
      <c r="C470" t="inlineStr">
        <is>
          <t xml:space="preserve">Milwaukee Brewers</t>
        </is>
      </c>
      <c r="D470" t="inlineStr">
        <is>
          <t xml:space="preserve">Future Threads Signatures</t>
        </is>
      </c>
      <c r="F470" t="str">
        <f>HYPERLINK("https://www.ebay.com/sch/i.html?_nkw=2023+Elite+Extra+Edition+Brock+Wilken+auto&amp;mkcid=1&amp;mkrid=711-53200-19255-0&amp;siteid=0&amp;campid=5339157451&amp;toolid=10001&amp;mkevt=1&amp;customid=checklist-xlsx","Find on eBay")</f>
        <v>Find on eBay</v>
      </c>
    </row>
    <row r="471">
      <c r="A471" t="inlineStr">
        <is>
          <t xml:space="preserve">3</t>
        </is>
      </c>
      <c r="B471" t="inlineStr">
        <is>
          <t xml:space="preserve">Grant Taylor</t>
        </is>
      </c>
      <c r="C471" t="inlineStr">
        <is>
          <t xml:space="preserve">Chicago White Sox</t>
        </is>
      </c>
      <c r="D471" t="inlineStr">
        <is>
          <t xml:space="preserve">Future Threads Signatures</t>
        </is>
      </c>
      <c r="F471" t="str">
        <f>HYPERLINK("https://www.ebay.com/sch/i.html?_nkw=2023+Elite+Extra+Edition+Grant+Taylor+auto&amp;mkcid=1&amp;mkrid=711-53200-19255-0&amp;siteid=0&amp;campid=5339157451&amp;toolid=10001&amp;mkevt=1&amp;customid=checklist-xlsx","Find on eBay")</f>
        <v>Find on eBay</v>
      </c>
    </row>
    <row r="472">
      <c r="A472" t="inlineStr">
        <is>
          <t xml:space="preserve">4</t>
        </is>
      </c>
      <c r="B472" t="inlineStr">
        <is>
          <t xml:space="preserve">Brice Matthews</t>
        </is>
      </c>
      <c r="C472" t="inlineStr">
        <is>
          <t xml:space="preserve">Houston Astros</t>
        </is>
      </c>
      <c r="D472" t="inlineStr">
        <is>
          <t xml:space="preserve">Future Threads Signatures</t>
        </is>
      </c>
      <c r="F472" t="str">
        <f>HYPERLINK("https://www.ebay.com/sch/i.html?_nkw=2023+Elite+Extra+Edition+Brice+Matthews+auto&amp;mkcid=1&amp;mkrid=711-53200-19255-0&amp;siteid=0&amp;campid=5339157451&amp;toolid=10001&amp;mkevt=1&amp;customid=checklist-xlsx","Find on eBay")</f>
        <v>Find on eBay</v>
      </c>
    </row>
    <row r="473">
      <c r="A473" t="inlineStr">
        <is>
          <t xml:space="preserve">5</t>
        </is>
      </c>
      <c r="B473" t="inlineStr">
        <is>
          <t xml:space="preserve">Dylan Crews</t>
        </is>
      </c>
      <c r="C473" t="inlineStr">
        <is>
          <t xml:space="preserve">Washington Nationals</t>
        </is>
      </c>
      <c r="D473" t="inlineStr">
        <is>
          <t xml:space="preserve">Future Threads Signatures</t>
        </is>
      </c>
      <c r="F473" t="str">
        <f>HYPERLINK("https://www.ebay.com/sch/i.html?_nkw=2023+Elite+Extra+Edition+Dylan+Crews+auto&amp;mkcid=1&amp;mkrid=711-53200-19255-0&amp;siteid=0&amp;campid=5339157451&amp;toolid=10001&amp;mkevt=1&amp;customid=checklist-xlsx","Find on eBay")</f>
        <v>Find on eBay</v>
      </c>
    </row>
    <row r="474">
      <c r="A474" t="inlineStr">
        <is>
          <t xml:space="preserve">6</t>
        </is>
      </c>
      <c r="B474" t="inlineStr">
        <is>
          <t xml:space="preserve">Nazzan Zanetello</t>
        </is>
      </c>
      <c r="C474" t="inlineStr">
        <is>
          <t xml:space="preserve">Boston Red Sox</t>
        </is>
      </c>
      <c r="D474" t="inlineStr">
        <is>
          <t xml:space="preserve">Future Threads Signatures</t>
        </is>
      </c>
      <c r="F474" t="str">
        <f>HYPERLINK("https://www.ebay.com/sch/i.html?_nkw=2023+Elite+Extra+Edition+Nazzan+Zanetello+auto&amp;mkcid=1&amp;mkrid=711-53200-19255-0&amp;siteid=0&amp;campid=5339157451&amp;toolid=10001&amp;mkevt=1&amp;customid=checklist-xlsx","Find on eBay")</f>
        <v>Find on eBay</v>
      </c>
    </row>
    <row r="475">
      <c r="A475" t="inlineStr">
        <is>
          <t xml:space="preserve">7</t>
        </is>
      </c>
      <c r="B475" t="inlineStr">
        <is>
          <t xml:space="preserve">Rhett Lowder</t>
        </is>
      </c>
      <c r="C475" t="inlineStr">
        <is>
          <t xml:space="preserve">Cincinnati Reds</t>
        </is>
      </c>
      <c r="D475" t="inlineStr">
        <is>
          <t xml:space="preserve">Future Threads Signatures</t>
        </is>
      </c>
      <c r="F475" t="str">
        <f>HYPERLINK("https://www.ebay.com/sch/i.html?_nkw=2023+Elite+Extra+Edition+Rhett+Lowder+auto&amp;mkcid=1&amp;mkrid=711-53200-19255-0&amp;siteid=0&amp;campid=5339157451&amp;toolid=10001&amp;mkevt=1&amp;customid=checklist-xlsx","Find on eBay")</f>
        <v>Find on eBay</v>
      </c>
    </row>
    <row r="476">
      <c r="A476" t="inlineStr">
        <is>
          <t xml:space="preserve">8</t>
        </is>
      </c>
      <c r="B476" t="inlineStr">
        <is>
          <t xml:space="preserve">Sean Sullivan</t>
        </is>
      </c>
      <c r="C476" t="inlineStr">
        <is>
          <t xml:space="preserve">Colorado Rockies</t>
        </is>
      </c>
      <c r="D476" t="inlineStr">
        <is>
          <t xml:space="preserve">Future Threads Signatures</t>
        </is>
      </c>
      <c r="F476" t="str">
        <f>HYPERLINK("https://www.ebay.com/sch/i.html?_nkw=2023+Elite+Extra+Edition+Sean+Sullivan+auto&amp;mkcid=1&amp;mkrid=711-53200-19255-0&amp;siteid=0&amp;campid=5339157451&amp;toolid=10001&amp;mkevt=1&amp;customid=checklist-xlsx","Find on eBay")</f>
        <v>Find on eBay</v>
      </c>
    </row>
    <row r="477">
      <c r="A477" t="inlineStr">
        <is>
          <t xml:space="preserve">9</t>
        </is>
      </c>
      <c r="B477" t="inlineStr">
        <is>
          <t xml:space="preserve">Gino Groover</t>
        </is>
      </c>
      <c r="C477" t="inlineStr">
        <is>
          <t xml:space="preserve">Arizona Diamondbacks</t>
        </is>
      </c>
      <c r="D477" t="inlineStr">
        <is>
          <t xml:space="preserve">Future Threads Signatures</t>
        </is>
      </c>
      <c r="F477" t="str">
        <f>HYPERLINK("https://www.ebay.com/sch/i.html?_nkw=2023+Elite+Extra+Edition+Gino+Groover+auto&amp;mkcid=1&amp;mkrid=711-53200-19255-0&amp;siteid=0&amp;campid=5339157451&amp;toolid=10001&amp;mkevt=1&amp;customid=checklist-xlsx","Find on eBay")</f>
        <v>Find on eBay</v>
      </c>
    </row>
    <row r="478">
      <c r="A478" t="inlineStr">
        <is>
          <t xml:space="preserve">10</t>
        </is>
      </c>
      <c r="B478" t="inlineStr">
        <is>
          <t xml:space="preserve">Drue Hackenberg</t>
        </is>
      </c>
      <c r="C478" t="inlineStr">
        <is>
          <t xml:space="preserve">Atlanta Braves</t>
        </is>
      </c>
      <c r="D478" t="inlineStr">
        <is>
          <t xml:space="preserve">Future Threads Signatures</t>
        </is>
      </c>
      <c r="F478" t="str">
        <f>HYPERLINK("https://www.ebay.com/sch/i.html?_nkw=2023+Elite+Extra+Edition+Drue+Hackenberg+auto&amp;mkcid=1&amp;mkrid=711-53200-19255-0&amp;siteid=0&amp;campid=5339157451&amp;toolid=10001&amp;mkevt=1&amp;customid=checklist-xlsx","Find on eBay")</f>
        <v>Find on eBay</v>
      </c>
    </row>
    <row r="479">
      <c r="A479" t="inlineStr">
        <is>
          <t xml:space="preserve">11</t>
        </is>
      </c>
      <c r="B479" t="inlineStr">
        <is>
          <t xml:space="preserve">Cade Kuehler</t>
        </is>
      </c>
      <c r="C479" t="inlineStr">
        <is>
          <t xml:space="preserve">Atlanta Braves</t>
        </is>
      </c>
      <c r="D479" t="inlineStr">
        <is>
          <t xml:space="preserve">Future Threads Signatures</t>
        </is>
      </c>
      <c r="F479" t="str">
        <f>HYPERLINK("https://www.ebay.com/sch/i.html?_nkw=2023+Elite+Extra+Edition+Cade+Kuehler+auto&amp;mkcid=1&amp;mkrid=711-53200-19255-0&amp;siteid=0&amp;campid=5339157451&amp;toolid=10001&amp;mkevt=1&amp;customid=checklist-xlsx","Find on eBay")</f>
        <v>Find on eBay</v>
      </c>
    </row>
    <row r="480">
      <c r="A480" t="inlineStr">
        <is>
          <t xml:space="preserve">12</t>
        </is>
      </c>
      <c r="B480" t="inlineStr">
        <is>
          <t xml:space="preserve">George Lombard Jr.</t>
        </is>
      </c>
      <c r="C480" t="inlineStr">
        <is>
          <t xml:space="preserve">New York Yankees</t>
        </is>
      </c>
      <c r="D480" t="inlineStr">
        <is>
          <t xml:space="preserve">Future Threads Signatures</t>
        </is>
      </c>
      <c r="F480" t="str">
        <f>HYPERLINK("https://www.ebay.com/sch/i.html?_nkw=2023+Elite+Extra+Edition+George+Lombard+Jr.+auto&amp;mkcid=1&amp;mkrid=711-53200-19255-0&amp;siteid=0&amp;campid=5339157451&amp;toolid=10001&amp;mkevt=1&amp;customid=checklist-xlsx","Find on eBay")</f>
        <v>Find on eBay</v>
      </c>
    </row>
    <row r="481">
      <c r="A481" t="inlineStr">
        <is>
          <t xml:space="preserve">13</t>
        </is>
      </c>
      <c r="B481" t="inlineStr">
        <is>
          <t xml:space="preserve">Ralphy Velazquez</t>
        </is>
      </c>
      <c r="C481" t="inlineStr">
        <is>
          <t xml:space="preserve">Cleveland Guardians</t>
        </is>
      </c>
      <c r="D481" t="inlineStr">
        <is>
          <t xml:space="preserve">Future Threads Signatures</t>
        </is>
      </c>
      <c r="F481" t="str">
        <f>HYPERLINK("https://www.ebay.com/sch/i.html?_nkw=2023+Elite+Extra+Edition+Ralphy+Velazquez+auto&amp;mkcid=1&amp;mkrid=711-53200-19255-0&amp;siteid=0&amp;campid=5339157451&amp;toolid=10001&amp;mkevt=1&amp;customid=checklist-xlsx","Find on eBay")</f>
        <v>Find on eBay</v>
      </c>
    </row>
    <row r="482">
      <c r="A482" t="inlineStr">
        <is>
          <t xml:space="preserve">14</t>
        </is>
      </c>
      <c r="B482" t="inlineStr">
        <is>
          <t xml:space="preserve">Colin Houck</t>
        </is>
      </c>
      <c r="C482" t="inlineStr">
        <is>
          <t xml:space="preserve">New York Mets</t>
        </is>
      </c>
      <c r="D482" t="inlineStr">
        <is>
          <t xml:space="preserve">Future Threads Signatures</t>
        </is>
      </c>
      <c r="F482" t="str">
        <f>HYPERLINK("https://www.ebay.com/sch/i.html?_nkw=2023+Elite+Extra+Edition+Colin+Houck+auto&amp;mkcid=1&amp;mkrid=711-53200-19255-0&amp;siteid=0&amp;campid=5339157451&amp;toolid=10001&amp;mkevt=1&amp;customid=checklist-xlsx","Find on eBay")</f>
        <v>Find on eBay</v>
      </c>
    </row>
    <row r="483">
      <c r="A483" t="inlineStr">
        <is>
          <t xml:space="preserve">15</t>
        </is>
      </c>
      <c r="B483" t="inlineStr">
        <is>
          <t xml:space="preserve">Nolan Schanuel</t>
        </is>
      </c>
      <c r="C483" t="inlineStr">
        <is>
          <t xml:space="preserve">Los Angeles Angels</t>
        </is>
      </c>
      <c r="D483" t="inlineStr">
        <is>
          <t xml:space="preserve">Future Threads Signatures</t>
        </is>
      </c>
      <c r="F483" t="str">
        <f>HYPERLINK("https://www.ebay.com/sch/i.html?_nkw=2023+Elite+Extra+Edition+Nolan+Schanuel+auto&amp;mkcid=1&amp;mkrid=711-53200-19255-0&amp;siteid=0&amp;campid=5339157451&amp;toolid=10001&amp;mkevt=1&amp;customid=checklist-xlsx","Find on eBay")</f>
        <v>Find on eBay</v>
      </c>
    </row>
    <row r="484">
      <c r="A484" t="inlineStr">
        <is>
          <t xml:space="preserve">16</t>
        </is>
      </c>
      <c r="B484" t="inlineStr">
        <is>
          <t xml:space="preserve">Tommy Troy</t>
        </is>
      </c>
      <c r="C484" t="inlineStr">
        <is>
          <t xml:space="preserve">Arizona Diamondbacks</t>
        </is>
      </c>
      <c r="D484" t="inlineStr">
        <is>
          <t xml:space="preserve">Future Threads Signatures</t>
        </is>
      </c>
      <c r="F484" t="str">
        <f>HYPERLINK("https://www.ebay.com/sch/i.html?_nkw=2023+Elite+Extra+Edition+Tommy+Troy+auto&amp;mkcid=1&amp;mkrid=711-53200-19255-0&amp;siteid=0&amp;campid=5339157451&amp;toolid=10001&amp;mkevt=1&amp;customid=checklist-xlsx","Find on eBay")</f>
        <v>Find on eBay</v>
      </c>
    </row>
    <row r="485">
      <c r="A485" t="inlineStr">
        <is>
          <t xml:space="preserve">17</t>
        </is>
      </c>
      <c r="B485" t="inlineStr">
        <is>
          <t xml:space="preserve">Colt Emerson</t>
        </is>
      </c>
      <c r="C485" t="inlineStr">
        <is>
          <t xml:space="preserve">Seattle Mariners</t>
        </is>
      </c>
      <c r="D485" t="inlineStr">
        <is>
          <t xml:space="preserve">Future Threads Signatures</t>
        </is>
      </c>
      <c r="F485" t="str">
        <f>HYPERLINK("https://www.ebay.com/sch/i.html?_nkw=2023+Elite+Extra+Edition+Colt+Emerson+auto&amp;mkcid=1&amp;mkrid=711-53200-19255-0&amp;siteid=0&amp;campid=5339157451&amp;toolid=10001&amp;mkevt=1&amp;customid=checklist-xlsx","Find on eBay")</f>
        <v>Find on eBay</v>
      </c>
    </row>
    <row r="486">
      <c r="A486" t="inlineStr">
        <is>
          <t xml:space="preserve">18</t>
        </is>
      </c>
      <c r="B486" t="inlineStr">
        <is>
          <t xml:space="preserve">Tre' Morgan</t>
        </is>
      </c>
      <c r="C486" t="inlineStr">
        <is>
          <t xml:space="preserve">Tampa Bay Rays</t>
        </is>
      </c>
      <c r="D486" t="inlineStr">
        <is>
          <t xml:space="preserve">Future Threads Signatures</t>
        </is>
      </c>
      <c r="F486" t="str">
        <f>HYPERLINK("https://www.ebay.com/sch/i.html?_nkw=2023+Elite+Extra+Edition+Tre%27+Morgan+auto&amp;mkcid=1&amp;mkrid=711-53200-19255-0&amp;siteid=0&amp;campid=5339157451&amp;toolid=10001&amp;mkevt=1&amp;customid=checklist-xlsx","Find on eBay")</f>
        <v>Find on eBay</v>
      </c>
    </row>
    <row r="487">
      <c r="A487" t="inlineStr">
        <is>
          <t xml:space="preserve">19</t>
        </is>
      </c>
      <c r="B487" t="inlineStr">
        <is>
          <t xml:space="preserve">Jacob Gonzalez</t>
        </is>
      </c>
      <c r="C487" t="inlineStr">
        <is>
          <t xml:space="preserve">Chicago White Sox</t>
        </is>
      </c>
      <c r="D487" t="inlineStr">
        <is>
          <t xml:space="preserve">Future Threads Signatures</t>
        </is>
      </c>
      <c r="F487" t="str">
        <f>HYPERLINK("https://www.ebay.com/sch/i.html?_nkw=2023+Elite+Extra+Edition+Jacob+Gonzalez+auto&amp;mkcid=1&amp;mkrid=711-53200-19255-0&amp;siteid=0&amp;campid=5339157451&amp;toolid=10001&amp;mkevt=1&amp;customid=checklist-xlsx","Find on eBay")</f>
        <v>Find on eBay</v>
      </c>
    </row>
    <row r="488">
      <c r="A488" t="inlineStr">
        <is>
          <t xml:space="preserve">20</t>
        </is>
      </c>
      <c r="B488" t="inlineStr">
        <is>
          <t xml:space="preserve">Aidan Miller</t>
        </is>
      </c>
      <c r="C488" t="inlineStr">
        <is>
          <t xml:space="preserve">Philadelphia Phillies</t>
        </is>
      </c>
      <c r="D488" t="inlineStr">
        <is>
          <t xml:space="preserve">Future Threads Signatures</t>
        </is>
      </c>
      <c r="F488" t="str">
        <f>HYPERLINK("https://www.ebay.com/sch/i.html?_nkw=2023+Elite+Extra+Edition+Aidan+Miller+auto&amp;mkcid=1&amp;mkrid=711-53200-19255-0&amp;siteid=0&amp;campid=5339157451&amp;toolid=10001&amp;mkevt=1&amp;customid=checklist-xlsx","Find on eBay")</f>
        <v>Find on eBay</v>
      </c>
    </row>
    <row r="489">
      <c r="A489" t="inlineStr">
        <is>
          <t xml:space="preserve">21</t>
        </is>
      </c>
      <c r="B489" t="inlineStr">
        <is>
          <t xml:space="preserve">Dillon Head</t>
        </is>
      </c>
      <c r="C489" t="inlineStr">
        <is>
          <t xml:space="preserve">San Diego Padres</t>
        </is>
      </c>
      <c r="D489" t="inlineStr">
        <is>
          <t xml:space="preserve">Future Threads Signatures</t>
        </is>
      </c>
      <c r="F489" t="str">
        <f>HYPERLINK("https://www.ebay.com/sch/i.html?_nkw=2023+Elite+Extra+Edition+Dillon+Head+auto&amp;mkcid=1&amp;mkrid=711-53200-19255-0&amp;siteid=0&amp;campid=5339157451&amp;toolid=10001&amp;mkevt=1&amp;customid=checklist-xlsx","Find on eBay")</f>
        <v>Find on eBay</v>
      </c>
    </row>
    <row r="490">
      <c r="A490" t="inlineStr">
        <is>
          <t xml:space="preserve">22</t>
        </is>
      </c>
      <c r="B490" t="inlineStr">
        <is>
          <t xml:space="preserve">Chase Davis</t>
        </is>
      </c>
      <c r="C490" t="inlineStr">
        <is>
          <t xml:space="preserve">St. Louis Cardinals</t>
        </is>
      </c>
      <c r="D490" t="inlineStr">
        <is>
          <t xml:space="preserve">Future Threads Signatures</t>
        </is>
      </c>
      <c r="F490" t="str">
        <f>HYPERLINK("https://www.ebay.com/sch/i.html?_nkw=2023+Elite+Extra+Edition+Chase+Davis+auto&amp;mkcid=1&amp;mkrid=711-53200-19255-0&amp;siteid=0&amp;campid=5339157451&amp;toolid=10001&amp;mkevt=1&amp;customid=checklist-xlsx","Find on eBay")</f>
        <v>Find on eBay</v>
      </c>
    </row>
    <row r="491">
      <c r="A491" t="inlineStr">
        <is>
          <t xml:space="preserve">23</t>
        </is>
      </c>
      <c r="B491" t="inlineStr">
        <is>
          <t xml:space="preserve">Tai Peete</t>
        </is>
      </c>
      <c r="C491" t="inlineStr">
        <is>
          <t xml:space="preserve">Seattle Mariners</t>
        </is>
      </c>
      <c r="D491" t="inlineStr">
        <is>
          <t xml:space="preserve">Future Threads Signatures</t>
        </is>
      </c>
      <c r="F491" t="str">
        <f>HYPERLINK("https://www.ebay.com/sch/i.html?_nkw=2023+Elite+Extra+Edition+Tai+Peete+auto&amp;mkcid=1&amp;mkrid=711-53200-19255-0&amp;siteid=0&amp;campid=5339157451&amp;toolid=10001&amp;mkevt=1&amp;customid=checklist-xlsx","Find on eBay")</f>
        <v>Find on eBay</v>
      </c>
    </row>
    <row r="492">
      <c r="A492" t="inlineStr">
        <is>
          <t xml:space="preserve">24</t>
        </is>
      </c>
      <c r="B492" t="inlineStr">
        <is>
          <t xml:space="preserve">Kyle Teel</t>
        </is>
      </c>
      <c r="C492" t="inlineStr">
        <is>
          <t xml:space="preserve">Boston Red Sox</t>
        </is>
      </c>
      <c r="D492" t="inlineStr">
        <is>
          <t xml:space="preserve">Future Threads Signatures</t>
        </is>
      </c>
      <c r="F492" t="str">
        <f>HYPERLINK("https://www.ebay.com/sch/i.html?_nkw=2023+Elite+Extra+Edition+Kyle+Teel+auto&amp;mkcid=1&amp;mkrid=711-53200-19255-0&amp;siteid=0&amp;campid=5339157451&amp;toolid=10001&amp;mkevt=1&amp;customid=checklist-xlsx","Find on eBay")</f>
        <v>Find on eBay</v>
      </c>
    </row>
    <row r="493">
      <c r="A493" t="inlineStr">
        <is>
          <t xml:space="preserve">25</t>
        </is>
      </c>
      <c r="B493" t="inlineStr">
        <is>
          <t xml:space="preserve">Jacob Wilson</t>
        </is>
      </c>
      <c r="C493" t="inlineStr">
        <is>
          <t xml:space="preserve">Oakland Athletics</t>
        </is>
      </c>
      <c r="D493" t="inlineStr">
        <is>
          <t xml:space="preserve">Future Threads Signatures</t>
        </is>
      </c>
      <c r="F493" t="str">
        <f>HYPERLINK("https://www.ebay.com/sch/i.html?_nkw=2023+Elite+Extra+Edition+Jacob+Wilson+auto&amp;mkcid=1&amp;mkrid=711-53200-19255-0&amp;siteid=0&amp;campid=5339157451&amp;toolid=10001&amp;mkevt=1&amp;customid=checklist-xlsx","Find on eBay")</f>
        <v>Find on eBay</v>
      </c>
    </row>
    <row r="494">
      <c r="A494" t="inlineStr">
        <is>
          <t xml:space="preserve">26</t>
        </is>
      </c>
      <c r="B494" t="inlineStr">
        <is>
          <t xml:space="preserve">Colton Ledbetter</t>
        </is>
      </c>
      <c r="C494" t="inlineStr">
        <is>
          <t xml:space="preserve">Tampa Bay Rays</t>
        </is>
      </c>
      <c r="D494" t="inlineStr">
        <is>
          <t xml:space="preserve">Future Threads Signatures</t>
        </is>
      </c>
      <c r="F494" t="str">
        <f>HYPERLINK("https://www.ebay.com/sch/i.html?_nkw=2023+Elite+Extra+Edition+Colton+Ledbetter+auto&amp;mkcid=1&amp;mkrid=711-53200-19255-0&amp;siteid=0&amp;campid=5339157451&amp;toolid=10001&amp;mkevt=1&amp;customid=checklist-xlsx","Find on eBay")</f>
        <v>Find on eBay</v>
      </c>
    </row>
    <row r="495">
      <c r="A495" t="inlineStr">
        <is>
          <t xml:space="preserve">27</t>
        </is>
      </c>
      <c r="B495" t="inlineStr">
        <is>
          <t xml:space="preserve">Cole Foster</t>
        </is>
      </c>
      <c r="C495" t="inlineStr">
        <is>
          <t xml:space="preserve">San Francisco Giants</t>
        </is>
      </c>
      <c r="D495" t="inlineStr">
        <is>
          <t xml:space="preserve">Future Threads Signatures</t>
        </is>
      </c>
      <c r="F495" t="str">
        <f>HYPERLINK("https://www.ebay.com/sch/i.html?_nkw=2023+Elite+Extra+Edition+Cole+Foster+auto&amp;mkcid=1&amp;mkrid=711-53200-19255-0&amp;siteid=0&amp;campid=5339157451&amp;toolid=10001&amp;mkevt=1&amp;customid=checklist-xlsx","Find on eBay")</f>
        <v>Find on eBay</v>
      </c>
    </row>
    <row r="496">
      <c r="A496" t="inlineStr">
        <is>
          <t xml:space="preserve">28</t>
        </is>
      </c>
      <c r="B496" t="inlineStr">
        <is>
          <t xml:space="preserve">Adrian Santana</t>
        </is>
      </c>
      <c r="C496" t="inlineStr">
        <is>
          <t xml:space="preserve">Tampa Bay Rays</t>
        </is>
      </c>
      <c r="D496" t="inlineStr">
        <is>
          <t xml:space="preserve">Future Threads Signatures</t>
        </is>
      </c>
      <c r="F496" t="str">
        <f>HYPERLINK("https://www.ebay.com/sch/i.html?_nkw=2023+Elite+Extra+Edition+Adrian+Santana+auto&amp;mkcid=1&amp;mkrid=711-53200-19255-0&amp;siteid=0&amp;campid=5339157451&amp;toolid=10001&amp;mkevt=1&amp;customid=checklist-xlsx","Find on eBay")</f>
        <v>Find on eBay</v>
      </c>
    </row>
    <row r="497">
      <c r="A497" t="inlineStr">
        <is>
          <t xml:space="preserve">29</t>
        </is>
      </c>
      <c r="B497" t="inlineStr">
        <is>
          <t xml:space="preserve">Jake DeLeo</t>
        </is>
      </c>
      <c r="C497" t="inlineStr">
        <is>
          <t xml:space="preserve">Miami Marlins</t>
        </is>
      </c>
      <c r="D497" t="inlineStr">
        <is>
          <t xml:space="preserve">Future Threads Signatures</t>
        </is>
      </c>
      <c r="F497" t="str">
        <f>HYPERLINK("https://www.ebay.com/sch/i.html?_nkw=2023+Elite+Extra+Edition+Jake+DeLeo+auto&amp;mkcid=1&amp;mkrid=711-53200-19255-0&amp;siteid=0&amp;campid=5339157451&amp;toolid=10001&amp;mkevt=1&amp;customid=checklist-xlsx","Find on eBay")</f>
        <v>Find on eBay</v>
      </c>
    </row>
    <row r="498">
      <c r="A498" t="inlineStr">
        <is>
          <t xml:space="preserve">30</t>
        </is>
      </c>
      <c r="B498" t="inlineStr">
        <is>
          <t xml:space="preserve">Blake Mitchell</t>
        </is>
      </c>
      <c r="C498" t="inlineStr">
        <is>
          <t xml:space="preserve">Kansas City Royals</t>
        </is>
      </c>
      <c r="D498" t="inlineStr">
        <is>
          <t xml:space="preserve">Future Threads Signatures</t>
        </is>
      </c>
      <c r="F498" t="str">
        <f>HYPERLINK("https://www.ebay.com/sch/i.html?_nkw=2023+Elite+Extra+Edition+Blake+Mitchell+auto&amp;mkcid=1&amp;mkrid=711-53200-19255-0&amp;siteid=0&amp;campid=5339157451&amp;toolid=10001&amp;mkevt=1&amp;customid=checklist-xlsx","Find on eBay")</f>
        <v>Find on eBay</v>
      </c>
    </row>
    <row r="499">
      <c r="A499" t="inlineStr">
        <is>
          <t xml:space="preserve">31</t>
        </is>
      </c>
      <c r="B499" t="inlineStr">
        <is>
          <t xml:space="preserve">Brandon Winokur</t>
        </is>
      </c>
      <c r="C499" t="inlineStr">
        <is>
          <t xml:space="preserve">Minnesota Twins</t>
        </is>
      </c>
      <c r="D499" t="inlineStr">
        <is>
          <t xml:space="preserve">Future Threads Signatures</t>
        </is>
      </c>
      <c r="F499" t="str">
        <f>HYPERLINK("https://www.ebay.com/sch/i.html?_nkw=2023+Elite+Extra+Edition+Brandon+Winokur+auto&amp;mkcid=1&amp;mkrid=711-53200-19255-0&amp;siteid=0&amp;campid=5339157451&amp;toolid=10001&amp;mkevt=1&amp;customid=checklist-xlsx","Find on eBay")</f>
        <v>Find on eBay</v>
      </c>
    </row>
    <row r="500">
      <c r="A500" t="inlineStr">
        <is>
          <t xml:space="preserve">32</t>
        </is>
      </c>
      <c r="B500" t="inlineStr">
        <is>
          <t xml:space="preserve">Mac Horvath</t>
        </is>
      </c>
      <c r="C500" t="inlineStr">
        <is>
          <t xml:space="preserve">Baltimore Orioles</t>
        </is>
      </c>
      <c r="D500" t="inlineStr">
        <is>
          <t xml:space="preserve">Future Threads Signatures</t>
        </is>
      </c>
      <c r="F500" t="str">
        <f>HYPERLINK("https://www.ebay.com/sch/i.html?_nkw=2023+Elite+Extra+Edition+Mac+Horvath+auto&amp;mkcid=1&amp;mkrid=711-53200-19255-0&amp;siteid=0&amp;campid=5339157451&amp;toolid=10001&amp;mkevt=1&amp;customid=checklist-xlsx","Find on eBay")</f>
        <v>Find on eBay</v>
      </c>
    </row>
    <row r="501">
      <c r="A501" t="inlineStr">
        <is>
          <t xml:space="preserve">33</t>
        </is>
      </c>
      <c r="B501" t="inlineStr">
        <is>
          <t xml:space="preserve">Bryce Eldridge</t>
        </is>
      </c>
      <c r="C501" t="inlineStr">
        <is>
          <t xml:space="preserve">San Francisco Giants</t>
        </is>
      </c>
      <c r="D501" t="inlineStr">
        <is>
          <t xml:space="preserve">Future Threads Signatures</t>
        </is>
      </c>
      <c r="F501" t="str">
        <f>HYPERLINK("https://www.ebay.com/sch/i.html?_nkw=2023+Elite+Extra+Edition+Bryce+Eldridge+auto&amp;mkcid=1&amp;mkrid=711-53200-19255-0&amp;siteid=0&amp;campid=5339157451&amp;toolid=10001&amp;mkevt=1&amp;customid=checklist-xlsx","Find on eBay")</f>
        <v>Find on eBay</v>
      </c>
    </row>
    <row r="502">
      <c r="A502" t="inlineStr">
        <is>
          <t xml:space="preserve">34</t>
        </is>
      </c>
      <c r="B502" t="inlineStr">
        <is>
          <t xml:space="preserve">Paul Skenes</t>
        </is>
      </c>
      <c r="C502" t="inlineStr">
        <is>
          <t xml:space="preserve">Pittsburgh Pirates</t>
        </is>
      </c>
      <c r="D502" t="inlineStr">
        <is>
          <t xml:space="preserve">Future Threads Signatures</t>
        </is>
      </c>
      <c r="F502" t="str">
        <f>HYPERLINK("https://www.ebay.com/sch/i.html?_nkw=2023+Elite+Extra+Edition+Paul+Skenes+auto&amp;mkcid=1&amp;mkrid=711-53200-19255-0&amp;siteid=0&amp;campid=5339157451&amp;toolid=10001&amp;mkevt=1&amp;customid=checklist-xlsx","Find on eBay")</f>
        <v>Find on eBay</v>
      </c>
    </row>
    <row r="503">
      <c r="A503" t="inlineStr">
        <is>
          <t xml:space="preserve">35</t>
        </is>
      </c>
      <c r="B503" t="inlineStr">
        <is>
          <t xml:space="preserve">Kendall George</t>
        </is>
      </c>
      <c r="C503" t="inlineStr">
        <is>
          <t xml:space="preserve">Los Angeles Dodgers</t>
        </is>
      </c>
      <c r="D503" t="inlineStr">
        <is>
          <t xml:space="preserve">Future Threads Signatures</t>
        </is>
      </c>
      <c r="F503" t="str">
        <f>HYPERLINK("https://www.ebay.com/sch/i.html?_nkw=2023+Elite+Extra+Edition+Kendall+George+auto&amp;mkcid=1&amp;mkrid=711-53200-19255-0&amp;siteid=0&amp;campid=5339157451&amp;toolid=10001&amp;mkevt=1&amp;customid=checklist-xlsx","Find on eBay")</f>
        <v>Find on eBay</v>
      </c>
    </row>
    <row r="504">
      <c r="A504" t="inlineStr">
        <is>
          <t xml:space="preserve">36</t>
        </is>
      </c>
      <c r="B504" t="inlineStr">
        <is>
          <t xml:space="preserve">Jack Hurley</t>
        </is>
      </c>
      <c r="C504" t="inlineStr">
        <is>
          <t xml:space="preserve">Arizona Diamondbacks</t>
        </is>
      </c>
      <c r="D504" t="inlineStr">
        <is>
          <t xml:space="preserve">Future Threads Signatures</t>
        </is>
      </c>
      <c r="F504" t="str">
        <f>HYPERLINK("https://www.ebay.com/sch/i.html?_nkw=2023+Elite+Extra+Edition+Jack+Hurley+auto&amp;mkcid=1&amp;mkrid=711-53200-19255-0&amp;siteid=0&amp;campid=5339157451&amp;toolid=10001&amp;mkevt=1&amp;customid=checklist-xlsx","Find on eBay")</f>
        <v>Find on eBay</v>
      </c>
    </row>
    <row r="505">
      <c r="A505" t="inlineStr">
        <is>
          <t xml:space="preserve">37</t>
        </is>
      </c>
      <c r="B505" t="inlineStr">
        <is>
          <t xml:space="preserve">Matt Shaw</t>
        </is>
      </c>
      <c r="C505" t="inlineStr">
        <is>
          <t xml:space="preserve">Chicago Cubs</t>
        </is>
      </c>
      <c r="D505" t="inlineStr">
        <is>
          <t xml:space="preserve">Future Threads Signatures</t>
        </is>
      </c>
      <c r="F505" t="str">
        <f>HYPERLINK("https://www.ebay.com/sch/i.html?_nkw=2023+Elite+Extra+Edition+Matt+Shaw+auto&amp;mkcid=1&amp;mkrid=711-53200-19255-0&amp;siteid=0&amp;campid=5339157451&amp;toolid=10001&amp;mkevt=1&amp;customid=checklist-xlsx","Find on eBay")</f>
        <v>Find on eBay</v>
      </c>
    </row>
    <row r="506">
      <c r="A506" t="inlineStr">
        <is>
          <t xml:space="preserve">38</t>
        </is>
      </c>
      <c r="B506" t="inlineStr">
        <is>
          <t xml:space="preserve">Ty Floyd</t>
        </is>
      </c>
      <c r="C506" t="inlineStr">
        <is>
          <t xml:space="preserve">Cincinnati Reds</t>
        </is>
      </c>
      <c r="D506" t="inlineStr">
        <is>
          <t xml:space="preserve">Future Threads Signatures</t>
        </is>
      </c>
      <c r="F506" t="str">
        <f>HYPERLINK("https://www.ebay.com/sch/i.html?_nkw=2023+Elite+Extra+Edition+Ty+Floyd+auto&amp;mkcid=1&amp;mkrid=711-53200-19255-0&amp;siteid=0&amp;campid=5339157451&amp;toolid=10001&amp;mkevt=1&amp;customid=checklist-xlsx","Find on eBay")</f>
        <v>Find on eBay</v>
      </c>
    </row>
    <row r="507">
      <c r="A507" t="inlineStr">
        <is>
          <t xml:space="preserve">39</t>
        </is>
      </c>
      <c r="B507" t="inlineStr">
        <is>
          <t xml:space="preserve">Cooper Ingle</t>
        </is>
      </c>
      <c r="C507" t="inlineStr">
        <is>
          <t xml:space="preserve">Cleveland Guardians</t>
        </is>
      </c>
      <c r="D507" t="inlineStr">
        <is>
          <t xml:space="preserve">Future Threads Signatures</t>
        </is>
      </c>
      <c r="F507" t="str">
        <f>HYPERLINK("https://www.ebay.com/sch/i.html?_nkw=2023+Elite+Extra+Edition+Cooper+Ingle+auto&amp;mkcid=1&amp;mkrid=711-53200-19255-0&amp;siteid=0&amp;campid=5339157451&amp;toolid=10001&amp;mkevt=1&amp;customid=checklist-xlsx","Find on eBay")</f>
        <v>Find on eBay</v>
      </c>
    </row>
    <row r="508">
      <c r="A508" t="inlineStr">
        <is>
          <t xml:space="preserve">40</t>
        </is>
      </c>
      <c r="B508" t="inlineStr">
        <is>
          <t xml:space="preserve">Luke Keaschall</t>
        </is>
      </c>
      <c r="C508" t="inlineStr">
        <is>
          <t xml:space="preserve">Minnesota Twins</t>
        </is>
      </c>
      <c r="D508" t="inlineStr">
        <is>
          <t xml:space="preserve">Future Threads Signatures</t>
        </is>
      </c>
      <c r="F508" t="str">
        <f>HYPERLINK("https://www.ebay.com/sch/i.html?_nkw=2023+Elite+Extra+Edition+Luke+Keaschall+auto&amp;mkcid=1&amp;mkrid=711-53200-19255-0&amp;siteid=0&amp;campid=5339157451&amp;toolid=10001&amp;mkevt=1&amp;customid=checklist-xlsx","Find on eBay")</f>
        <v>Find on eBay</v>
      </c>
    </row>
    <row r="509">
      <c r="A509" t="inlineStr">
        <is>
          <t xml:space="preserve">HG-AHL</t>
        </is>
      </c>
      <c r="B509" t="inlineStr">
        <is>
          <t xml:space="preserve">Anthony Hall</t>
        </is>
      </c>
      <c r="C509" t="inlineStr">
        <is>
          <t xml:space="preserve">New York Yankees</t>
        </is>
      </c>
      <c r="D509" t="inlineStr">
        <is>
          <t xml:space="preserve">Hidden Gems Signatures</t>
        </is>
      </c>
      <c r="F509" t="str">
        <f>HYPERLINK("https://www.ebay.com/sch/i.html?_nkw=2023+Elite+Extra+Edition+Anthony+Hall+auto&amp;mkcid=1&amp;mkrid=711-53200-19255-0&amp;siteid=0&amp;campid=5339157451&amp;toolid=10001&amp;mkevt=1&amp;customid=checklist-xlsx","Find on eBay")</f>
        <v>Find on eBay</v>
      </c>
    </row>
    <row r="510">
      <c r="A510" t="inlineStr">
        <is>
          <t xml:space="preserve">HG-AIZ</t>
        </is>
      </c>
      <c r="B510" t="inlineStr">
        <is>
          <t xml:space="preserve">Ashton Izzi</t>
        </is>
      </c>
      <c r="C510" t="inlineStr">
        <is>
          <t xml:space="preserve">Seattle Mariners</t>
        </is>
      </c>
      <c r="D510" t="inlineStr">
        <is>
          <t xml:space="preserve">Hidden Gems Signatures</t>
        </is>
      </c>
      <c r="F510" t="str">
        <f>HYPERLINK("https://www.ebay.com/sch/i.html?_nkw=2023+Elite+Extra+Edition+Ashton+Izzi+auto&amp;mkcid=1&amp;mkrid=711-53200-19255-0&amp;siteid=0&amp;campid=5339157451&amp;toolid=10001&amp;mkevt=1&amp;customid=checklist-xlsx","Find on eBay")</f>
        <v>Find on eBay</v>
      </c>
    </row>
    <row r="511">
      <c r="A511" t="inlineStr">
        <is>
          <t xml:space="preserve">HG-ARD</t>
        </is>
      </c>
      <c r="B511" t="inlineStr">
        <is>
          <t xml:space="preserve">Alan Roden</t>
        </is>
      </c>
      <c r="C511" t="inlineStr">
        <is>
          <t xml:space="preserve">Toronto Blue Jays</t>
        </is>
      </c>
      <c r="D511" t="inlineStr">
        <is>
          <t xml:space="preserve">Hidden Gems Signatures</t>
        </is>
      </c>
      <c r="F511" t="str">
        <f>HYPERLINK("https://www.ebay.com/sch/i.html?_nkw=2023+Elite+Extra+Edition+Alan+Roden+auto&amp;mkcid=1&amp;mkrid=711-53200-19255-0&amp;siteid=0&amp;campid=5339157451&amp;toolid=10001&amp;mkevt=1&amp;customid=checklist-xlsx","Find on eBay")</f>
        <v>Find on eBay</v>
      </c>
    </row>
    <row r="512">
      <c r="A512" t="inlineStr">
        <is>
          <t xml:space="preserve">HG-BCX</t>
        </is>
      </c>
      <c r="B512" t="inlineStr">
        <is>
          <t xml:space="preserve">Brenner Cox</t>
        </is>
      </c>
      <c r="C512" t="inlineStr">
        <is>
          <t xml:space="preserve">Washington Nationals</t>
        </is>
      </c>
      <c r="D512" t="inlineStr">
        <is>
          <t xml:space="preserve">Hidden Gems Signatures</t>
        </is>
      </c>
      <c r="F512" t="str">
        <f>HYPERLINK("https://www.ebay.com/sch/i.html?_nkw=2023+Elite+Extra+Edition+Brenner+Cox+auto&amp;mkcid=1&amp;mkrid=711-53200-19255-0&amp;siteid=0&amp;campid=5339157451&amp;toolid=10001&amp;mkevt=1&amp;customid=checklist-xlsx","Find on eBay")</f>
        <v>Find on eBay</v>
      </c>
    </row>
    <row r="513">
      <c r="A513" t="inlineStr">
        <is>
          <t xml:space="preserve">HG-BKD</t>
        </is>
      </c>
      <c r="B513" t="inlineStr">
        <is>
          <t xml:space="preserve">Ben Kudrna</t>
        </is>
      </c>
      <c r="C513" t="inlineStr">
        <is>
          <t xml:space="preserve">Kansas City Royals</t>
        </is>
      </c>
      <c r="D513" t="inlineStr">
        <is>
          <t xml:space="preserve">Hidden Gems Signatures</t>
        </is>
      </c>
      <c r="F513" t="str">
        <f>HYPERLINK("https://www.ebay.com/sch/i.html?_nkw=2023+Elite+Extra+Edition+Ben+Kudrna+auto&amp;mkcid=1&amp;mkrid=711-53200-19255-0&amp;siteid=0&amp;campid=5339157451&amp;toolid=10001&amp;mkevt=1&amp;customid=checklist-xlsx","Find on eBay")</f>
        <v>Find on eBay</v>
      </c>
    </row>
    <row r="514">
      <c r="A514" t="inlineStr">
        <is>
          <t xml:space="preserve">HG-BMY</t>
        </is>
      </c>
      <c r="B514" t="inlineStr">
        <is>
          <t xml:space="preserve">Brandon Mayea</t>
        </is>
      </c>
      <c r="C514" t="inlineStr">
        <is>
          <t xml:space="preserve">New York Yankees</t>
        </is>
      </c>
      <c r="D514" t="inlineStr">
        <is>
          <t xml:space="preserve">Hidden Gems Signatures</t>
        </is>
      </c>
      <c r="F514" t="str">
        <f>HYPERLINK("https://www.ebay.com/sch/i.html?_nkw=2023+Elite+Extra+Edition+Brandon+Mayea+auto&amp;mkcid=1&amp;mkrid=711-53200-19255-0&amp;siteid=0&amp;campid=5339157451&amp;toolid=10001&amp;mkevt=1&amp;customid=checklist-xlsx","Find on eBay")</f>
        <v>Find on eBay</v>
      </c>
    </row>
    <row r="515">
      <c r="A515" t="inlineStr">
        <is>
          <t xml:space="preserve">HG-CHP</t>
        </is>
      </c>
      <c r="B515" t="inlineStr">
        <is>
          <t xml:space="preserve">Chase Hampton</t>
        </is>
      </c>
      <c r="C515" t="inlineStr">
        <is>
          <t xml:space="preserve">New York Yankees</t>
        </is>
      </c>
      <c r="D515" t="inlineStr">
        <is>
          <t xml:space="preserve">Hidden Gems Signatures</t>
        </is>
      </c>
      <c r="F515" t="str">
        <f>HYPERLINK("https://www.ebay.com/sch/i.html?_nkw=2023+Elite+Extra+Edition+Chase+Hampton+auto&amp;mkcid=1&amp;mkrid=711-53200-19255-0&amp;siteid=0&amp;campid=5339157451&amp;toolid=10001&amp;mkevt=1&amp;customid=checklist-xlsx","Find on eBay")</f>
        <v>Find on eBay</v>
      </c>
    </row>
    <row r="516">
      <c r="A516" t="inlineStr">
        <is>
          <t xml:space="preserve">HG-CMD</t>
        </is>
      </c>
      <c r="B516" t="inlineStr">
        <is>
          <t xml:space="preserve">Chase Meidroth</t>
        </is>
      </c>
      <c r="C516" t="inlineStr">
        <is>
          <t xml:space="preserve">Boston Red Sox</t>
        </is>
      </c>
      <c r="D516" t="inlineStr">
        <is>
          <t xml:space="preserve">Hidden Gems Signatures</t>
        </is>
      </c>
      <c r="F516" t="str">
        <f>HYPERLINK("https://www.ebay.com/sch/i.html?_nkw=2023+Elite+Extra+Edition+Chase+Meidroth+auto&amp;mkcid=1&amp;mkrid=711-53200-19255-0&amp;siteid=0&amp;campid=5339157451&amp;toolid=10001&amp;mkevt=1&amp;customid=checklist-xlsx","Find on eBay")</f>
        <v>Find on eBay</v>
      </c>
    </row>
    <row r="517">
      <c r="A517" t="inlineStr">
        <is>
          <t xml:space="preserve">HG-CPC</t>
        </is>
      </c>
      <c r="B517" t="inlineStr">
        <is>
          <t xml:space="preserve">Collin Price</t>
        </is>
      </c>
      <c r="C517" t="inlineStr">
        <is>
          <t xml:space="preserve">Houston Astros</t>
        </is>
      </c>
      <c r="D517" t="inlineStr">
        <is>
          <t xml:space="preserve">Hidden Gems Signatures</t>
        </is>
      </c>
      <c r="F517" t="str">
        <f>HYPERLINK("https://www.ebay.com/sch/i.html?_nkw=2023+Elite+Extra+Edition+Collin+Price+auto&amp;mkcid=1&amp;mkrid=711-53200-19255-0&amp;siteid=0&amp;campid=5339157451&amp;toolid=10001&amp;mkevt=1&amp;customid=checklist-xlsx","Find on eBay")</f>
        <v>Find on eBay</v>
      </c>
    </row>
    <row r="518">
      <c r="A518" t="inlineStr">
        <is>
          <t xml:space="preserve">HG-CPL</t>
        </is>
      </c>
      <c r="B518" t="inlineStr">
        <is>
          <t xml:space="preserve">Christopher Paciolla</t>
        </is>
      </c>
      <c r="C518" t="inlineStr">
        <is>
          <t xml:space="preserve">Chicago Cubs</t>
        </is>
      </c>
      <c r="D518" t="inlineStr">
        <is>
          <t xml:space="preserve">Hidden Gems Signatures</t>
        </is>
      </c>
      <c r="F518" t="str">
        <f>HYPERLINK("https://www.ebay.com/sch/i.html?_nkw=2023+Elite+Extra+Edition+Christopher+Paciolla+auto&amp;mkcid=1&amp;mkrid=711-53200-19255-0&amp;siteid=0&amp;campid=5339157451&amp;toolid=10001&amp;mkevt=1&amp;customid=checklist-xlsx","Find on eBay")</f>
        <v>Find on eBay</v>
      </c>
    </row>
    <row r="519">
      <c r="A519" t="inlineStr">
        <is>
          <t xml:space="preserve">HG-CPT</t>
        </is>
      </c>
      <c r="B519" t="inlineStr">
        <is>
          <t xml:space="preserve">Carson Palmquist</t>
        </is>
      </c>
      <c r="C519" t="inlineStr">
        <is>
          <t xml:space="preserve">Colorado Rockies</t>
        </is>
      </c>
      <c r="D519" t="inlineStr">
        <is>
          <t xml:space="preserve">Hidden Gems Signatures</t>
        </is>
      </c>
      <c r="F519" t="str">
        <f>HYPERLINK("https://www.ebay.com/sch/i.html?_nkw=2023+Elite+Extra+Edition+Carson+Palmquist+auto&amp;mkcid=1&amp;mkrid=711-53200-19255-0&amp;siteid=0&amp;campid=5339157451&amp;toolid=10001&amp;mkevt=1&amp;customid=checklist-xlsx","Find on eBay")</f>
        <v>Find on eBay</v>
      </c>
    </row>
    <row r="520">
      <c r="A520" t="inlineStr">
        <is>
          <t xml:space="preserve">HG-CTH</t>
        </is>
      </c>
      <c r="B520" t="inlineStr">
        <is>
          <t xml:space="preserve">Colby Thomas</t>
        </is>
      </c>
      <c r="C520" t="inlineStr">
        <is>
          <t xml:space="preserve">Oakland Athletics</t>
        </is>
      </c>
      <c r="D520" t="inlineStr">
        <is>
          <t xml:space="preserve">Hidden Gems Signatures</t>
        </is>
      </c>
      <c r="F520" t="str">
        <f>HYPERLINK("https://www.ebay.com/sch/i.html?_nkw=2023+Elite+Extra+Edition+Colby+Thomas+auto&amp;mkcid=1&amp;mkrid=711-53200-19255-0&amp;siteid=0&amp;campid=5339157451&amp;toolid=10001&amp;mkevt=1&amp;customid=checklist-xlsx","Find on eBay")</f>
        <v>Find on eBay</v>
      </c>
    </row>
    <row r="521">
      <c r="A521" t="inlineStr">
        <is>
          <t xml:space="preserve">HG-DBW</t>
        </is>
      </c>
      <c r="B521" t="inlineStr">
        <is>
          <t xml:space="preserve">Drake Baldwin</t>
        </is>
      </c>
      <c r="C521" t="inlineStr">
        <is>
          <t xml:space="preserve">Atlanta Braves</t>
        </is>
      </c>
      <c r="D521" t="inlineStr">
        <is>
          <t xml:space="preserve">Hidden Gems Signatures</t>
        </is>
      </c>
      <c r="F521" t="str">
        <f>HYPERLINK("https://www.ebay.com/sch/i.html?_nkw=2023+Elite+Extra+Edition+Drake+Baldwin+auto&amp;mkcid=1&amp;mkrid=711-53200-19255-0&amp;siteid=0&amp;campid=5339157451&amp;toolid=10001&amp;mkevt=1&amp;customid=checklist-xlsx","Find on eBay")</f>
        <v>Find on eBay</v>
      </c>
    </row>
    <row r="522">
      <c r="A522" t="inlineStr">
        <is>
          <t xml:space="preserve">HG-DCS</t>
        </is>
      </c>
      <c r="B522" t="inlineStr">
        <is>
          <t xml:space="preserve">Demetrio Crisantes</t>
        </is>
      </c>
      <c r="C522" t="inlineStr">
        <is>
          <t xml:space="preserve">Arizona Diamondbacks</t>
        </is>
      </c>
      <c r="D522" t="inlineStr">
        <is>
          <t xml:space="preserve">Hidden Gems Signatures</t>
        </is>
      </c>
      <c r="F522" t="str">
        <f>HYPERLINK("https://www.ebay.com/sch/i.html?_nkw=2023+Elite+Extra+Edition+Demetrio+Crisantes+auto&amp;mkcid=1&amp;mkrid=711-53200-19255-0&amp;siteid=0&amp;campid=5339157451&amp;toolid=10001&amp;mkevt=1&amp;customid=checklist-xlsx","Find on eBay")</f>
        <v>Find on eBay</v>
      </c>
    </row>
    <row r="523">
      <c r="A523" t="inlineStr">
        <is>
          <t xml:space="preserve">HG-DMC</t>
        </is>
      </c>
      <c r="B523" t="inlineStr">
        <is>
          <t xml:space="preserve">David McCabe</t>
        </is>
      </c>
      <c r="C523" t="inlineStr">
        <is>
          <t xml:space="preserve">Atlanta Braves</t>
        </is>
      </c>
      <c r="D523" t="inlineStr">
        <is>
          <t xml:space="preserve">Hidden Gems Signatures</t>
        </is>
      </c>
      <c r="F523" t="str">
        <f>HYPERLINK("https://www.ebay.com/sch/i.html?_nkw=2023+Elite+Extra+Edition+David+McCabe+auto&amp;mkcid=1&amp;mkrid=711-53200-19255-0&amp;siteid=0&amp;campid=5339157451&amp;toolid=10001&amp;mkevt=1&amp;customid=checklist-xlsx","Find on eBay")</f>
        <v>Find on eBay</v>
      </c>
    </row>
    <row r="524">
      <c r="A524" t="inlineStr">
        <is>
          <t xml:space="preserve">HG-DSM</t>
        </is>
      </c>
      <c r="B524" t="inlineStr">
        <is>
          <t xml:space="preserve">D'Andre Smith</t>
        </is>
      </c>
      <c r="C524" t="inlineStr">
        <is>
          <t xml:space="preserve">New York Mets</t>
        </is>
      </c>
      <c r="D524" t="inlineStr">
        <is>
          <t xml:space="preserve">Hidden Gems Signatures</t>
        </is>
      </c>
      <c r="F524" t="str">
        <f>HYPERLINK("https://www.ebay.com/sch/i.html?_nkw=2023+Elite+Extra+Edition+D%27Andre+Smith+auto&amp;mkcid=1&amp;mkrid=711-53200-19255-0&amp;siteid=0&amp;campid=5339157451&amp;toolid=10001&amp;mkevt=1&amp;customid=checklist-xlsx","Find on eBay")</f>
        <v>Find on eBay</v>
      </c>
    </row>
    <row r="525">
      <c r="A525" t="inlineStr">
        <is>
          <t xml:space="preserve">HG-FCL</t>
        </is>
      </c>
      <c r="B525" t="inlineStr">
        <is>
          <t xml:space="preserve">Felnin Celesten</t>
        </is>
      </c>
      <c r="C525" t="inlineStr">
        <is>
          <t xml:space="preserve">Seattle Mariners</t>
        </is>
      </c>
      <c r="D525" t="inlineStr">
        <is>
          <t xml:space="preserve">Hidden Gems Signatures</t>
        </is>
      </c>
      <c r="F525" t="str">
        <f>HYPERLINK("https://www.ebay.com/sch/i.html?_nkw=2023+Elite+Extra+Edition+Felnin+Celesten+auto&amp;mkcid=1&amp;mkrid=711-53200-19255-0&amp;siteid=0&amp;campid=5339157451&amp;toolid=10001&amp;mkevt=1&amp;customid=checklist-xlsx","Find on eBay")</f>
        <v>Find on eBay</v>
      </c>
    </row>
    <row r="526">
      <c r="A526" t="inlineStr">
        <is>
          <t xml:space="preserve">HG-GLP</t>
        </is>
      </c>
      <c r="B526" t="inlineStr">
        <is>
          <t xml:space="preserve">Guy Lipscomb Jr</t>
        </is>
      </c>
      <c r="C526" t="inlineStr">
        <is>
          <t xml:space="preserve">Cleveland Guardians</t>
        </is>
      </c>
      <c r="D526" t="inlineStr">
        <is>
          <t xml:space="preserve">Hidden Gems Signatures</t>
        </is>
      </c>
      <c r="F526" t="str">
        <f>HYPERLINK("https://www.ebay.com/sch/i.html?_nkw=2023+Elite+Extra+Edition+Guy+Lipscomb+Jr+auto&amp;mkcid=1&amp;mkrid=711-53200-19255-0&amp;siteid=0&amp;campid=5339157451&amp;toolid=10001&amp;mkevt=1&amp;customid=checklist-xlsx","Find on eBay")</f>
        <v>Find on eBay</v>
      </c>
    </row>
    <row r="527">
      <c r="A527" t="inlineStr">
        <is>
          <t xml:space="preserve">HG-GRC</t>
        </is>
      </c>
      <c r="B527" t="inlineStr">
        <is>
          <t xml:space="preserve">Gabriel Rincones</t>
        </is>
      </c>
      <c r="C527" t="inlineStr">
        <is>
          <t xml:space="preserve">Philadelphia Phillies</t>
        </is>
      </c>
      <c r="D527" t="inlineStr">
        <is>
          <t xml:space="preserve">Hidden Gems Signatures</t>
        </is>
      </c>
      <c r="F527" t="str">
        <f>HYPERLINK("https://www.ebay.com/sch/i.html?_nkw=2023+Elite+Extra+Edition+Gabriel+Rincones+auto&amp;mkcid=1&amp;mkrid=711-53200-19255-0&amp;siteid=0&amp;campid=5339157451&amp;toolid=10001&amp;mkevt=1&amp;customid=checklist-xlsx","Find on eBay")</f>
        <v>Find on eBay</v>
      </c>
    </row>
    <row r="528">
      <c r="A528" t="inlineStr">
        <is>
          <t xml:space="preserve">HG-IAV</t>
        </is>
      </c>
      <c r="B528" t="inlineStr">
        <is>
          <t xml:space="preserve">Ignacio Alvarez</t>
        </is>
      </c>
      <c r="C528" t="inlineStr">
        <is>
          <t xml:space="preserve">Atlanta Braves</t>
        </is>
      </c>
      <c r="D528" t="inlineStr">
        <is>
          <t xml:space="preserve">Hidden Gems Signatures</t>
        </is>
      </c>
      <c r="F528" t="str">
        <f>HYPERLINK("https://www.ebay.com/sch/i.html?_nkw=2023+Elite+Extra+Edition+Ignacio+Alvarez+auto&amp;mkcid=1&amp;mkrid=711-53200-19255-0&amp;siteid=0&amp;campid=5339157451&amp;toolid=10001&amp;mkevt=1&amp;customid=checklist-xlsx","Find on eBay")</f>
        <v>Find on eBay</v>
      </c>
    </row>
    <row r="529">
      <c r="A529" t="inlineStr">
        <is>
          <t xml:space="preserve">HG-JBR</t>
        </is>
      </c>
      <c r="B529" t="inlineStr">
        <is>
          <t xml:space="preserve">Jack Brannigan</t>
        </is>
      </c>
      <c r="C529" t="inlineStr">
        <is>
          <t xml:space="preserve">Pittsburgh Pirates</t>
        </is>
      </c>
      <c r="D529" t="inlineStr">
        <is>
          <t xml:space="preserve">Hidden Gems Signatures</t>
        </is>
      </c>
      <c r="F529" t="str">
        <f>HYPERLINK("https://www.ebay.com/sch/i.html?_nkw=2023+Elite+Extra+Edition+Jack+Brannigan+auto&amp;mkcid=1&amp;mkrid=711-53200-19255-0&amp;siteid=0&amp;campid=5339157451&amp;toolid=10001&amp;mkevt=1&amp;customid=checklist-xlsx","Find on eBay")</f>
        <v>Find on eBay</v>
      </c>
    </row>
    <row r="530">
      <c r="A530" t="inlineStr">
        <is>
          <t xml:space="preserve">HG-JLP</t>
        </is>
      </c>
      <c r="B530" t="inlineStr">
        <is>
          <t xml:space="preserve">Joe Lampe</t>
        </is>
      </c>
      <c r="C530" t="inlineStr">
        <is>
          <t xml:space="preserve">Cleveland Guardians</t>
        </is>
      </c>
      <c r="D530" t="inlineStr">
        <is>
          <t xml:space="preserve">Hidden Gems Signatures</t>
        </is>
      </c>
      <c r="F530" t="str">
        <f>HYPERLINK("https://www.ebay.com/sch/i.html?_nkw=2023+Elite+Extra+Edition+Joe+Lampe+auto&amp;mkcid=1&amp;mkrid=711-53200-19255-0&amp;siteid=0&amp;campid=5339157451&amp;toolid=10001&amp;mkevt=1&amp;customid=checklist-xlsx","Find on eBay")</f>
        <v>Find on eBay</v>
      </c>
    </row>
    <row r="531">
      <c r="A531" t="inlineStr">
        <is>
          <t xml:space="preserve">HG-JMK</t>
        </is>
      </c>
      <c r="B531" t="inlineStr">
        <is>
          <t xml:space="preserve">Jared McKenzie</t>
        </is>
      </c>
      <c r="C531" t="inlineStr">
        <is>
          <t xml:space="preserve">Washington Nationals</t>
        </is>
      </c>
      <c r="D531" t="inlineStr">
        <is>
          <t xml:space="preserve">Hidden Gems Signatures</t>
        </is>
      </c>
      <c r="F531" t="str">
        <f>HYPERLINK("https://www.ebay.com/sch/i.html?_nkw=2023+Elite+Extra+Edition+Jared+McKenzie+auto&amp;mkcid=1&amp;mkrid=711-53200-19255-0&amp;siteid=0&amp;campid=5339157451&amp;toolid=10001&amp;mkevt=1&amp;customid=checklist-xlsx","Find on eBay")</f>
        <v>Find on eBay</v>
      </c>
    </row>
    <row r="532">
      <c r="A532" t="inlineStr">
        <is>
          <t xml:space="preserve">HG-JMS</t>
        </is>
      </c>
      <c r="B532" t="inlineStr">
        <is>
          <t xml:space="preserve">Jakob Marsee</t>
        </is>
      </c>
      <c r="C532" t="inlineStr">
        <is>
          <t xml:space="preserve">San Diego Padres</t>
        </is>
      </c>
      <c r="D532" t="inlineStr">
        <is>
          <t xml:space="preserve">Hidden Gems Signatures</t>
        </is>
      </c>
      <c r="F532" t="str">
        <f>HYPERLINK("https://www.ebay.com/sch/i.html?_nkw=2023+Elite+Extra+Edition+Jakob+Marsee+auto&amp;mkcid=1&amp;mkrid=711-53200-19255-0&amp;siteid=0&amp;campid=5339157451&amp;toolid=10001&amp;mkevt=1&amp;customid=checklist-xlsx","Find on eBay")</f>
        <v>Find on eBay</v>
      </c>
    </row>
    <row r="533">
      <c r="A533" t="inlineStr">
        <is>
          <t xml:space="preserve">HG-JRM</t>
        </is>
      </c>
      <c r="B533" t="inlineStr">
        <is>
          <t xml:space="preserve">Jacob Reimer</t>
        </is>
      </c>
      <c r="C533" t="inlineStr">
        <is>
          <t xml:space="preserve">New York Mets</t>
        </is>
      </c>
      <c r="D533" t="inlineStr">
        <is>
          <t xml:space="preserve">Hidden Gems Signatures</t>
        </is>
      </c>
      <c r="F533" t="str">
        <f>HYPERLINK("https://www.ebay.com/sch/i.html?_nkw=2023+Elite+Extra+Edition+Jacob+Reimer+auto&amp;mkcid=1&amp;mkrid=711-53200-19255-0&amp;siteid=0&amp;campid=5339157451&amp;toolid=10001&amp;mkevt=1&amp;customid=checklist-xlsx","Find on eBay")</f>
        <v>Find on eBay</v>
      </c>
    </row>
    <row r="534">
      <c r="A534" t="inlineStr">
        <is>
          <t xml:space="preserve">HG-JSP</t>
        </is>
      </c>
      <c r="B534" t="inlineStr">
        <is>
          <t xml:space="preserve">Jordan Sprinkle</t>
        </is>
      </c>
      <c r="C534" t="inlineStr">
        <is>
          <t xml:space="preserve">Chicago White Sox</t>
        </is>
      </c>
      <c r="D534" t="inlineStr">
        <is>
          <t xml:space="preserve">Hidden Gems Signatures</t>
        </is>
      </c>
      <c r="F534" t="str">
        <f>HYPERLINK("https://www.ebay.com/sch/i.html?_nkw=2023+Elite+Extra+Edition+Jordan+Sprinkle+auto&amp;mkcid=1&amp;mkrid=711-53200-19255-0&amp;siteid=0&amp;campid=5339157451&amp;toolid=10001&amp;mkevt=1&amp;customid=checklist-xlsx","Find on eBay")</f>
        <v>Find on eBay</v>
      </c>
    </row>
    <row r="535">
      <c r="A535" t="inlineStr">
        <is>
          <t xml:space="preserve">HG-JWH</t>
        </is>
      </c>
      <c r="B535" t="inlineStr">
        <is>
          <t xml:space="preserve">Josh White</t>
        </is>
      </c>
      <c r="C535" t="inlineStr">
        <is>
          <t xml:space="preserve">Miami Marlins</t>
        </is>
      </c>
      <c r="D535" t="inlineStr">
        <is>
          <t xml:space="preserve">Hidden Gems Signatures</t>
        </is>
      </c>
      <c r="F535" t="str">
        <f>HYPERLINK("https://www.ebay.com/sch/i.html?_nkw=2023+Elite+Extra+Edition+Josh+White+auto&amp;mkcid=1&amp;mkrid=711-53200-19255-0&amp;siteid=0&amp;campid=5339157451&amp;toolid=10001&amp;mkevt=1&amp;customid=checklist-xlsx","Find on eBay")</f>
        <v>Find on eBay</v>
      </c>
    </row>
    <row r="536">
      <c r="A536" t="inlineStr">
        <is>
          <t xml:space="preserve">HG-LWG</t>
        </is>
      </c>
      <c r="B536" t="inlineStr">
        <is>
          <t xml:space="preserve">Logan Wagner</t>
        </is>
      </c>
      <c r="C536" t="inlineStr">
        <is>
          <t xml:space="preserve">Los Angeles Dodgers</t>
        </is>
      </c>
      <c r="D536" t="inlineStr">
        <is>
          <t xml:space="preserve">Hidden Gems Signatures</t>
        </is>
      </c>
      <c r="F536" t="str">
        <f>HYPERLINK("https://www.ebay.com/sch/i.html?_nkw=2023+Elite+Extra+Edition+Logan+Wagner+auto&amp;mkcid=1&amp;mkrid=711-53200-19255-0&amp;siteid=0&amp;campid=5339157451&amp;toolid=10001&amp;mkevt=1&amp;customid=checklist-xlsx","Find on eBay")</f>
        <v>Find on eBay</v>
      </c>
    </row>
    <row r="537">
      <c r="A537" t="inlineStr">
        <is>
          <t xml:space="preserve">HG-MBN</t>
        </is>
      </c>
      <c r="B537" t="inlineStr">
        <is>
          <t xml:space="preserve">Mason Barnett</t>
        </is>
      </c>
      <c r="C537" t="inlineStr">
        <is>
          <t xml:space="preserve">Kansas City Royals</t>
        </is>
      </c>
      <c r="D537" t="inlineStr">
        <is>
          <t xml:space="preserve">Hidden Gems Signatures</t>
        </is>
      </c>
      <c r="F537" t="str">
        <f>HYPERLINK("https://www.ebay.com/sch/i.html?_nkw=2023+Elite+Extra+Edition+Mason+Barnett+auto&amp;mkcid=1&amp;mkrid=711-53200-19255-0&amp;siteid=0&amp;campid=5339157451&amp;toolid=10001&amp;mkevt=1&amp;customid=checklist-xlsx","Find on eBay")</f>
        <v>Find on eBay</v>
      </c>
    </row>
    <row r="538">
      <c r="A538" t="inlineStr">
        <is>
          <t xml:space="preserve">HG-MMG</t>
        </is>
      </c>
      <c r="B538" t="inlineStr">
        <is>
          <t xml:space="preserve">Mason Montgomery</t>
        </is>
      </c>
      <c r="C538" t="inlineStr">
        <is>
          <t xml:space="preserve">Tampa Bay Rays</t>
        </is>
      </c>
      <c r="D538" t="inlineStr">
        <is>
          <t xml:space="preserve">Hidden Gems Signatures</t>
        </is>
      </c>
      <c r="F538" t="str">
        <f>HYPERLINK("https://www.ebay.com/sch/i.html?_nkw=2023+Elite+Extra+Edition+Mason+Montgomery+auto&amp;mkcid=1&amp;mkrid=711-53200-19255-0&amp;siteid=0&amp;campid=5339157451&amp;toolid=10001&amp;mkevt=1&amp;customid=checklist-xlsx","Find on eBay")</f>
        <v>Find on eBay</v>
      </c>
    </row>
    <row r="539">
      <c r="A539" t="inlineStr">
        <is>
          <t xml:space="preserve">HG-MWD</t>
        </is>
      </c>
      <c r="B539" t="inlineStr">
        <is>
          <t xml:space="preserve">Matthew Wood</t>
        </is>
      </c>
      <c r="C539" t="inlineStr">
        <is>
          <t xml:space="preserve">Milwaukee Brewers</t>
        </is>
      </c>
      <c r="D539" t="inlineStr">
        <is>
          <t xml:space="preserve">Hidden Gems Signatures</t>
        </is>
      </c>
      <c r="F539" t="str">
        <f>HYPERLINK("https://www.ebay.com/sch/i.html?_nkw=2023+Elite+Extra+Edition+Matthew+Wood+auto&amp;mkcid=1&amp;mkrid=711-53200-19255-0&amp;siteid=0&amp;campid=5339157451&amp;toolid=10001&amp;mkevt=1&amp;customid=checklist-xlsx","Find on eBay")</f>
        <v>Find on eBay</v>
      </c>
    </row>
    <row r="540">
      <c r="A540" t="inlineStr">
        <is>
          <t xml:space="preserve">HG-NBD</t>
        </is>
      </c>
      <c r="B540" t="inlineStr">
        <is>
          <t xml:space="preserve">Nick Biddison</t>
        </is>
      </c>
      <c r="C540" t="inlineStr">
        <is>
          <t xml:space="preserve">Los Angeles Dodgers</t>
        </is>
      </c>
      <c r="D540" t="inlineStr">
        <is>
          <t xml:space="preserve">Hidden Gems Signatures</t>
        </is>
      </c>
      <c r="F540" t="str">
        <f>HYPERLINK("https://www.ebay.com/sch/i.html?_nkw=2023+Elite+Extra+Edition+Nick+Biddison+auto&amp;mkcid=1&amp;mkrid=711-53200-19255-0&amp;siteid=0&amp;campid=5339157451&amp;toolid=10001&amp;mkevt=1&amp;customid=checklist-xlsx","Find on eBay")</f>
        <v>Find on eBay</v>
      </c>
    </row>
    <row r="541">
      <c r="A541" t="inlineStr">
        <is>
          <t xml:space="preserve">HG-NDV</t>
        </is>
      </c>
      <c r="B541" t="inlineStr">
        <is>
          <t xml:space="preserve">Nolas DeVos</t>
        </is>
      </c>
      <c r="C541" t="inlineStr">
        <is>
          <t xml:space="preserve">Houston Astros</t>
        </is>
      </c>
      <c r="D541" t="inlineStr">
        <is>
          <t xml:space="preserve">Hidden Gems Signatures</t>
        </is>
      </c>
      <c r="F541" t="str">
        <f>HYPERLINK("https://www.ebay.com/sch/i.html?_nkw=2023+Elite+Extra+Edition+Nolas+DeVos+auto&amp;mkcid=1&amp;mkrid=711-53200-19255-0&amp;siteid=0&amp;campid=5339157451&amp;toolid=10001&amp;mkevt=1&amp;customid=checklist-xlsx","Find on eBay")</f>
        <v>Find on eBay</v>
      </c>
    </row>
    <row r="542">
      <c r="A542" t="inlineStr">
        <is>
          <t xml:space="preserve">HG-NFM</t>
        </is>
      </c>
      <c r="B542" t="inlineStr">
        <is>
          <t xml:space="preserve">Nate Furman</t>
        </is>
      </c>
      <c r="C542" t="inlineStr">
        <is>
          <t xml:space="preserve">Cleveland Guardians</t>
        </is>
      </c>
      <c r="D542" t="inlineStr">
        <is>
          <t xml:space="preserve">Hidden Gems Signatures</t>
        </is>
      </c>
      <c r="F542" t="str">
        <f>HYPERLINK("https://www.ebay.com/sch/i.html?_nkw=2023+Elite+Extra+Edition+Nate+Furman+auto&amp;mkcid=1&amp;mkrid=711-53200-19255-0&amp;siteid=0&amp;campid=5339157451&amp;toolid=10001&amp;mkevt=1&amp;customid=checklist-xlsx","Find on eBay")</f>
        <v>Find on eBay</v>
      </c>
    </row>
    <row r="543">
      <c r="A543" t="inlineStr">
        <is>
          <t xml:space="preserve">HG-NMT</t>
        </is>
      </c>
      <c r="B543" t="inlineStr">
        <is>
          <t xml:space="preserve">Nathan Martorella</t>
        </is>
      </c>
      <c r="C543" t="inlineStr">
        <is>
          <t xml:space="preserve">San Diego Padres</t>
        </is>
      </c>
      <c r="D543" t="inlineStr">
        <is>
          <t xml:space="preserve">Hidden Gems Signatures</t>
        </is>
      </c>
      <c r="F543" t="str">
        <f>HYPERLINK("https://www.ebay.com/sch/i.html?_nkw=2023+Elite+Extra+Edition+Nathan+Martorella+auto&amp;mkcid=1&amp;mkrid=711-53200-19255-0&amp;siteid=0&amp;campid=5339157451&amp;toolid=10001&amp;mkevt=1&amp;customid=checklist-xlsx","Find on eBay")</f>
        <v>Find on eBay</v>
      </c>
    </row>
    <row r="544">
      <c r="A544" t="inlineStr">
        <is>
          <t xml:space="preserve">HG-NOL</t>
        </is>
      </c>
      <c r="B544" t="inlineStr">
        <is>
          <t xml:space="preserve">Nathaniel Ochoa Leyva</t>
        </is>
      </c>
      <c r="C544" t="inlineStr">
        <is>
          <t xml:space="preserve">Washington Nationals</t>
        </is>
      </c>
      <c r="D544" t="inlineStr">
        <is>
          <t xml:space="preserve">Hidden Gems Signatures</t>
        </is>
      </c>
      <c r="F544" t="str">
        <f>HYPERLINK("https://www.ebay.com/sch/i.html?_nkw=2023+Elite+Extra+Edition+Nathaniel+Ochoa+Leyva+auto&amp;mkcid=1&amp;mkrid=711-53200-19255-0&amp;siteid=0&amp;campid=5339157451&amp;toolid=10001&amp;mkevt=1&amp;customid=checklist-xlsx","Find on eBay")</f>
        <v>Find on eBay</v>
      </c>
    </row>
    <row r="545">
      <c r="A545" t="inlineStr">
        <is>
          <t xml:space="preserve">HG-NVG</t>
        </is>
      </c>
      <c r="B545" t="inlineStr">
        <is>
          <t xml:space="preserve">Nick Vogt</t>
        </is>
      </c>
      <c r="C545" t="inlineStr">
        <is>
          <t xml:space="preserve">San Diego Padres</t>
        </is>
      </c>
      <c r="D545" t="inlineStr">
        <is>
          <t xml:space="preserve">Hidden Gems Signatures</t>
        </is>
      </c>
      <c r="F545" t="str">
        <f>HYPERLINK("https://www.ebay.com/sch/i.html?_nkw=2023+Elite+Extra+Edition+Nick+Vogt+auto&amp;mkcid=1&amp;mkrid=711-53200-19255-0&amp;siteid=0&amp;campid=5339157451&amp;toolid=10001&amp;mkevt=1&amp;customid=checklist-xlsx","Find on eBay")</f>
        <v>Find on eBay</v>
      </c>
    </row>
    <row r="546">
      <c r="A546" t="inlineStr">
        <is>
          <t xml:space="preserve">HG-SDC</t>
        </is>
      </c>
      <c r="B546" t="inlineStr">
        <is>
          <t xml:space="preserve">Sonny Dichiara</t>
        </is>
      </c>
      <c r="C546" t="inlineStr">
        <is>
          <t xml:space="preserve">Los Angeles Angels</t>
        </is>
      </c>
      <c r="D546" t="inlineStr">
        <is>
          <t xml:space="preserve">Hidden Gems Signatures</t>
        </is>
      </c>
      <c r="F546" t="str">
        <f>HYPERLINK("https://www.ebay.com/sch/i.html?_nkw=2023+Elite+Extra+Edition+Sonny+Dichiara+auto&amp;mkcid=1&amp;mkrid=711-53200-19255-0&amp;siteid=0&amp;campid=5339157451&amp;toolid=10001&amp;mkevt=1&amp;customid=checklist-xlsx","Find on eBay")</f>
        <v>Find on eBay</v>
      </c>
    </row>
    <row r="547">
      <c r="A547" t="inlineStr">
        <is>
          <t xml:space="preserve">HG-SML</t>
        </is>
      </c>
      <c r="B547" t="inlineStr">
        <is>
          <t xml:space="preserve">Sean McLain</t>
        </is>
      </c>
      <c r="C547" t="inlineStr">
        <is>
          <t xml:space="preserve">Los Angeles Dodgers</t>
        </is>
      </c>
      <c r="D547" t="inlineStr">
        <is>
          <t xml:space="preserve">Hidden Gems Signatures</t>
        </is>
      </c>
      <c r="F547" t="str">
        <f>HYPERLINK("https://www.ebay.com/sch/i.html?_nkw=2023+Elite+Extra+Edition+Sean+McLain+auto&amp;mkcid=1&amp;mkrid=711-53200-19255-0&amp;siteid=0&amp;campid=5339157451&amp;toolid=10001&amp;mkevt=1&amp;customid=checklist-xlsx","Find on eBay")</f>
        <v>Find on eBay</v>
      </c>
    </row>
    <row r="548">
      <c r="A548" t="inlineStr">
        <is>
          <t xml:space="preserve">HG-TLP</t>
        </is>
      </c>
      <c r="B548" t="inlineStr">
        <is>
          <t xml:space="preserve">Trey Lipscomb</t>
        </is>
      </c>
      <c r="C548" t="inlineStr">
        <is>
          <t xml:space="preserve">Washington Nationals</t>
        </is>
      </c>
      <c r="D548" t="inlineStr">
        <is>
          <t xml:space="preserve">Hidden Gems Signatures</t>
        </is>
      </c>
      <c r="F548" t="str">
        <f>HYPERLINK("https://www.ebay.com/sch/i.html?_nkw=2023+Elite+Extra+Edition+Trey+Lipscomb+auto&amp;mkcid=1&amp;mkrid=711-53200-19255-0&amp;siteid=0&amp;campid=5339157451&amp;toolid=10001&amp;mkevt=1&amp;customid=checklist-xlsx","Find on eBay")</f>
        <v>Find on eBay</v>
      </c>
    </row>
    <row r="549">
      <c r="A549" t="inlineStr">
        <is>
          <t xml:space="preserve">HG-TSH</t>
        </is>
      </c>
      <c r="B549" t="inlineStr">
        <is>
          <t xml:space="preserve">Tyler Schweitzer</t>
        </is>
      </c>
      <c r="C549" t="inlineStr">
        <is>
          <t xml:space="preserve">Chicago White Sox</t>
        </is>
      </c>
      <c r="D549" t="inlineStr">
        <is>
          <t xml:space="preserve">Hidden Gems Signatures</t>
        </is>
      </c>
      <c r="F549" t="str">
        <f>HYPERLINK("https://www.ebay.com/sch/i.html?_nkw=2023+Elite+Extra+Edition+Tyler+Schweitzer+auto&amp;mkcid=1&amp;mkrid=711-53200-19255-0&amp;siteid=0&amp;campid=5339157451&amp;toolid=10001&amp;mkevt=1&amp;customid=checklist-xlsx","Find on eBay")</f>
        <v>Find on eBay</v>
      </c>
    </row>
    <row r="550">
      <c r="A550" t="inlineStr">
        <is>
          <t xml:space="preserve">HG-TSP</t>
        </is>
      </c>
      <c r="B550" t="inlineStr">
        <is>
          <t xml:space="preserve">Tommy Specht</t>
        </is>
      </c>
      <c r="C550" t="inlineStr">
        <is>
          <t xml:space="preserve">Texas Rangers</t>
        </is>
      </c>
      <c r="D550" t="inlineStr">
        <is>
          <t xml:space="preserve">Hidden Gems Signatures</t>
        </is>
      </c>
      <c r="F550" t="str">
        <f>HYPERLINK("https://www.ebay.com/sch/i.html?_nkw=2023+Elite+Extra+Edition+Tommy+Specht+auto&amp;mkcid=1&amp;mkrid=711-53200-19255-0&amp;siteid=0&amp;campid=5339157451&amp;toolid=10001&amp;mkevt=1&amp;customid=checklist-xlsx","Find on eBay")</f>
        <v>Find on eBay</v>
      </c>
    </row>
    <row r="551">
      <c r="A551" t="inlineStr">
        <is>
          <t xml:space="preserve">HG-TVG</t>
        </is>
      </c>
      <c r="B551" t="inlineStr">
        <is>
          <t xml:space="preserve">Trystan Vrieling</t>
        </is>
      </c>
      <c r="C551" t="inlineStr">
        <is>
          <t xml:space="preserve">New York Yankees</t>
        </is>
      </c>
      <c r="D551" t="inlineStr">
        <is>
          <t xml:space="preserve">Hidden Gems Signatures</t>
        </is>
      </c>
      <c r="F551" t="str">
        <f>HYPERLINK("https://www.ebay.com/sch/i.html?_nkw=2023+Elite+Extra+Edition+Trystan+Vrieling+auto&amp;mkcid=1&amp;mkrid=711-53200-19255-0&amp;siteid=0&amp;campid=5339157451&amp;toolid=10001&amp;mkevt=1&amp;customid=checklist-xlsx","Find on eBay")</f>
        <v>Find on eBay</v>
      </c>
    </row>
    <row r="552">
      <c r="A552" t="inlineStr">
        <is>
          <t xml:space="preserve">HG-WRD</t>
        </is>
      </c>
      <c r="B552" t="inlineStr">
        <is>
          <t xml:space="preserve">Will Rudy</t>
        </is>
      </c>
      <c r="C552" t="inlineStr">
        <is>
          <t xml:space="preserve">Milwaukee Brewers</t>
        </is>
      </c>
      <c r="D552" t="inlineStr">
        <is>
          <t xml:space="preserve">Hidden Gems Signatures</t>
        </is>
      </c>
      <c r="F552" t="str">
        <f>HYPERLINK("https://www.ebay.com/sch/i.html?_nkw=2023+Elite+Extra+Edition+Will+Rudy+auto&amp;mkcid=1&amp;mkrid=711-53200-19255-0&amp;siteid=0&amp;campid=5339157451&amp;toolid=10001&amp;mkevt=1&amp;customid=checklist-xlsx","Find on eBay")</f>
        <v>Find on eBay</v>
      </c>
    </row>
    <row r="553">
      <c r="A553" t="inlineStr">
        <is>
          <t xml:space="preserve">1</t>
        </is>
      </c>
      <c r="B553" t="inlineStr">
        <is>
          <t xml:space="preserve">Heston Kjerstad</t>
        </is>
      </c>
      <c r="C553" t="inlineStr">
        <is>
          <t xml:space="preserve">Baltimore Orioles</t>
        </is>
      </c>
      <c r="D553" t="inlineStr">
        <is>
          <t xml:space="preserve">Impact Impressions</t>
        </is>
      </c>
      <c r="F553" t="str">
        <f>HYPERLINK("https://www.ebay.com/sch/i.html?_nkw=2023+Elite+Extra+Edition+Heston+Kjerstad+auto&amp;mkcid=1&amp;mkrid=711-53200-19255-0&amp;siteid=0&amp;campid=5339157451&amp;toolid=10001&amp;mkevt=1&amp;customid=checklist-xlsx","Find on eBay")</f>
        <v>Find on eBay</v>
      </c>
    </row>
    <row r="554">
      <c r="A554" t="inlineStr">
        <is>
          <t xml:space="preserve">2</t>
        </is>
      </c>
      <c r="B554" t="inlineStr">
        <is>
          <t xml:space="preserve">Sean Burke</t>
        </is>
      </c>
      <c r="C554" t="inlineStr">
        <is>
          <t xml:space="preserve">Chicago White Sox</t>
        </is>
      </c>
      <c r="D554" t="inlineStr">
        <is>
          <t xml:space="preserve">Impact Impressions</t>
        </is>
      </c>
      <c r="F554" t="str">
        <f>HYPERLINK("https://www.ebay.com/sch/i.html?_nkw=2023+Elite+Extra+Edition+Sean+Burke+auto&amp;mkcid=1&amp;mkrid=711-53200-19255-0&amp;siteid=0&amp;campid=5339157451&amp;toolid=10001&amp;mkevt=1&amp;customid=checklist-xlsx","Find on eBay")</f>
        <v>Find on eBay</v>
      </c>
    </row>
    <row r="555">
      <c r="A555" t="inlineStr">
        <is>
          <t xml:space="preserve">3</t>
        </is>
      </c>
      <c r="B555" t="inlineStr">
        <is>
          <t xml:space="preserve">Henry Davis</t>
        </is>
      </c>
      <c r="C555" t="inlineStr">
        <is>
          <t xml:space="preserve">Pittsburgh Pirates</t>
        </is>
      </c>
      <c r="D555" t="inlineStr">
        <is>
          <t xml:space="preserve">Impact Impressions</t>
        </is>
      </c>
      <c r="F555" t="str">
        <f>HYPERLINK("https://www.ebay.com/sch/i.html?_nkw=2023+Elite+Extra+Edition+Henry+Davis+auto&amp;mkcid=1&amp;mkrid=711-53200-19255-0&amp;siteid=0&amp;campid=5339157451&amp;toolid=10001&amp;mkevt=1&amp;customid=checklist-xlsx","Find on eBay")</f>
        <v>Find on eBay</v>
      </c>
    </row>
    <row r="556">
      <c r="A556" t="inlineStr">
        <is>
          <t xml:space="preserve">4</t>
        </is>
      </c>
      <c r="B556" t="inlineStr">
        <is>
          <t xml:space="preserve">Tucker Toman</t>
        </is>
      </c>
      <c r="C556" t="inlineStr">
        <is>
          <t xml:space="preserve">Toronto Blue Jays</t>
        </is>
      </c>
      <c r="D556" t="inlineStr">
        <is>
          <t xml:space="preserve">Impact Impressions</t>
        </is>
      </c>
      <c r="F556" t="str">
        <f>HYPERLINK("https://www.ebay.com/sch/i.html?_nkw=2023+Elite+Extra+Edition+Tucker+Toman+auto&amp;mkcid=1&amp;mkrid=711-53200-19255-0&amp;siteid=0&amp;campid=5339157451&amp;toolid=10001&amp;mkevt=1&amp;customid=checklist-xlsx","Find on eBay")</f>
        <v>Find on eBay</v>
      </c>
    </row>
    <row r="557">
      <c r="A557" t="inlineStr">
        <is>
          <t xml:space="preserve">5</t>
        </is>
      </c>
      <c r="B557" t="inlineStr">
        <is>
          <t xml:space="preserve">Jace Jung</t>
        </is>
      </c>
      <c r="C557" t="inlineStr">
        <is>
          <t xml:space="preserve">Detroit Tigers</t>
        </is>
      </c>
      <c r="D557" t="inlineStr">
        <is>
          <t xml:space="preserve">Impact Impressions</t>
        </is>
      </c>
      <c r="F557" t="str">
        <f>HYPERLINK("https://www.ebay.com/sch/i.html?_nkw=2023+Elite+Extra+Edition+Jace+Jung+auto&amp;mkcid=1&amp;mkrid=711-53200-19255-0&amp;siteid=0&amp;campid=5339157451&amp;toolid=10001&amp;mkevt=1&amp;customid=checklist-xlsx","Find on eBay")</f>
        <v>Find on eBay</v>
      </c>
    </row>
    <row r="558">
      <c r="A558" t="inlineStr">
        <is>
          <t xml:space="preserve">6</t>
        </is>
      </c>
      <c r="B558" t="inlineStr">
        <is>
          <t xml:space="preserve">Hunter Barco</t>
        </is>
      </c>
      <c r="C558" t="inlineStr">
        <is>
          <t xml:space="preserve">Pittsburgh Pirates</t>
        </is>
      </c>
      <c r="D558" t="inlineStr">
        <is>
          <t xml:space="preserve">Impact Impressions</t>
        </is>
      </c>
      <c r="F558" t="str">
        <f>HYPERLINK("https://www.ebay.com/sch/i.html?_nkw=2023+Elite+Extra+Edition+Hunter+Barco+auto&amp;mkcid=1&amp;mkrid=711-53200-19255-0&amp;siteid=0&amp;campid=5339157451&amp;toolid=10001&amp;mkevt=1&amp;customid=checklist-xlsx","Find on eBay")</f>
        <v>Find on eBay</v>
      </c>
    </row>
    <row r="559">
      <c r="A559" t="inlineStr">
        <is>
          <t xml:space="preserve">7</t>
        </is>
      </c>
      <c r="B559" t="inlineStr">
        <is>
          <t xml:space="preserve">Diego Cartaya</t>
        </is>
      </c>
      <c r="C559" t="inlineStr">
        <is>
          <t xml:space="preserve">Los Angeles Dodgers</t>
        </is>
      </c>
      <c r="D559" t="inlineStr">
        <is>
          <t xml:space="preserve">Impact Impressions</t>
        </is>
      </c>
      <c r="F559" t="str">
        <f>HYPERLINK("https://www.ebay.com/sch/i.html?_nkw=2023+Elite+Extra+Edition+Diego+Cartaya+auto&amp;mkcid=1&amp;mkrid=711-53200-19255-0&amp;siteid=0&amp;campid=5339157451&amp;toolid=10001&amp;mkevt=1&amp;customid=checklist-xlsx","Find on eBay")</f>
        <v>Find on eBay</v>
      </c>
    </row>
    <row r="560">
      <c r="A560" t="inlineStr">
        <is>
          <t xml:space="preserve">8</t>
        </is>
      </c>
      <c r="B560" t="inlineStr">
        <is>
          <t xml:space="preserve">Colton Cowser</t>
        </is>
      </c>
      <c r="C560" t="inlineStr">
        <is>
          <t xml:space="preserve">Baltimore Orioles</t>
        </is>
      </c>
      <c r="D560" t="inlineStr">
        <is>
          <t xml:space="preserve">Impact Impressions</t>
        </is>
      </c>
      <c r="F560" t="str">
        <f>HYPERLINK("https://www.ebay.com/sch/i.html?_nkw=2023+Elite+Extra+Edition+Colton+Cowser+auto&amp;mkcid=1&amp;mkrid=711-53200-19255-0&amp;siteid=0&amp;campid=5339157451&amp;toolid=10001&amp;mkevt=1&amp;customid=checklist-xlsx","Find on eBay")</f>
        <v>Find on eBay</v>
      </c>
    </row>
    <row r="561">
      <c r="A561" t="inlineStr">
        <is>
          <t xml:space="preserve">9</t>
        </is>
      </c>
      <c r="B561" t="inlineStr">
        <is>
          <t xml:space="preserve">Jett Williams</t>
        </is>
      </c>
      <c r="C561" t="inlineStr">
        <is>
          <t xml:space="preserve">New York Mets</t>
        </is>
      </c>
      <c r="D561" t="inlineStr">
        <is>
          <t xml:space="preserve">Impact Impressions</t>
        </is>
      </c>
      <c r="F561" t="str">
        <f>HYPERLINK("https://www.ebay.com/sch/i.html?_nkw=2023+Elite+Extra+Edition+Jett+Williams+auto&amp;mkcid=1&amp;mkrid=711-53200-19255-0&amp;siteid=0&amp;campid=5339157451&amp;toolid=10001&amp;mkevt=1&amp;customid=checklist-xlsx","Find on eBay")</f>
        <v>Find on eBay</v>
      </c>
    </row>
    <row r="562">
      <c r="A562" t="inlineStr">
        <is>
          <t xml:space="preserve">10</t>
        </is>
      </c>
      <c r="B562" t="inlineStr">
        <is>
          <t xml:space="preserve">Walter Ford</t>
        </is>
      </c>
      <c r="C562" t="inlineStr">
        <is>
          <t xml:space="preserve">Seattle Mariners</t>
        </is>
      </c>
      <c r="D562" t="inlineStr">
        <is>
          <t xml:space="preserve">Impact Impressions</t>
        </is>
      </c>
      <c r="F562" t="str">
        <f>HYPERLINK("https://www.ebay.com/sch/i.html?_nkw=2023+Elite+Extra+Edition+Walter+Ford+auto&amp;mkcid=1&amp;mkrid=711-53200-19255-0&amp;siteid=0&amp;campid=5339157451&amp;toolid=10001&amp;mkevt=1&amp;customid=checklist-xlsx","Find on eBay")</f>
        <v>Find on eBay</v>
      </c>
    </row>
    <row r="563">
      <c r="A563" t="inlineStr">
        <is>
          <t xml:space="preserve">11</t>
        </is>
      </c>
      <c r="B563" t="inlineStr">
        <is>
          <t xml:space="preserve">Colt Keith</t>
        </is>
      </c>
      <c r="C563" t="inlineStr">
        <is>
          <t xml:space="preserve">Detroit Tigers</t>
        </is>
      </c>
      <c r="D563" t="inlineStr">
        <is>
          <t xml:space="preserve">Impact Impressions</t>
        </is>
      </c>
      <c r="F563" t="str">
        <f>HYPERLINK("https://www.ebay.com/sch/i.html?_nkw=2023+Elite+Extra+Edition+Colt+Keith+auto&amp;mkcid=1&amp;mkrid=711-53200-19255-0&amp;siteid=0&amp;campid=5339157451&amp;toolid=10001&amp;mkevt=1&amp;customid=checklist-xlsx","Find on eBay")</f>
        <v>Find on eBay</v>
      </c>
    </row>
    <row r="564">
      <c r="A564" t="inlineStr">
        <is>
          <t xml:space="preserve">12</t>
        </is>
      </c>
      <c r="B564" t="inlineStr">
        <is>
          <t xml:space="preserve">Jordan Lawlar</t>
        </is>
      </c>
      <c r="C564" t="inlineStr">
        <is>
          <t xml:space="preserve">Arizona Diamondbacks</t>
        </is>
      </c>
      <c r="D564" t="inlineStr">
        <is>
          <t xml:space="preserve">Impact Impressions</t>
        </is>
      </c>
      <c r="F564" t="str">
        <f>HYPERLINK("https://www.ebay.com/sch/i.html?_nkw=2023+Elite+Extra+Edition+Jordan+Lawlar+auto&amp;mkcid=1&amp;mkrid=711-53200-19255-0&amp;siteid=0&amp;campid=5339157451&amp;toolid=10001&amp;mkevt=1&amp;customid=checklist-xlsx","Find on eBay")</f>
        <v>Find on eBay</v>
      </c>
    </row>
    <row r="565">
      <c r="A565" t="inlineStr">
        <is>
          <t xml:space="preserve">13</t>
        </is>
      </c>
      <c r="B565" t="inlineStr">
        <is>
          <t xml:space="preserve">Cam Collier</t>
        </is>
      </c>
      <c r="C565" t="inlineStr">
        <is>
          <t xml:space="preserve">Cincinnati Reds</t>
        </is>
      </c>
      <c r="D565" t="inlineStr">
        <is>
          <t xml:space="preserve">Impact Impressions</t>
        </is>
      </c>
      <c r="F565" t="str">
        <f>HYPERLINK("https://www.ebay.com/sch/i.html?_nkw=2023+Elite+Extra+Edition+Cam+Collier+auto&amp;mkcid=1&amp;mkrid=711-53200-19255-0&amp;siteid=0&amp;campid=5339157451&amp;toolid=10001&amp;mkevt=1&amp;customid=checklist-xlsx","Find on eBay")</f>
        <v>Find on eBay</v>
      </c>
    </row>
    <row r="566">
      <c r="A566" t="inlineStr">
        <is>
          <t xml:space="preserve">14</t>
        </is>
      </c>
      <c r="B566" t="inlineStr">
        <is>
          <t xml:space="preserve">Zach Neto</t>
        </is>
      </c>
      <c r="C566" t="inlineStr">
        <is>
          <t xml:space="preserve">Los Angeles Angels</t>
        </is>
      </c>
      <c r="D566" t="inlineStr">
        <is>
          <t xml:space="preserve">Impact Impressions</t>
        </is>
      </c>
      <c r="F566" t="str">
        <f>HYPERLINK("https://www.ebay.com/sch/i.html?_nkw=2023+Elite+Extra+Edition+Zach+Neto+auto&amp;mkcid=1&amp;mkrid=711-53200-19255-0&amp;siteid=0&amp;campid=5339157451&amp;toolid=10001&amp;mkevt=1&amp;customid=checklist-xlsx","Find on eBay")</f>
        <v>Find on eBay</v>
      </c>
    </row>
    <row r="567">
      <c r="A567" t="inlineStr">
        <is>
          <t xml:space="preserve">15</t>
        </is>
      </c>
      <c r="B567" t="inlineStr">
        <is>
          <t xml:space="preserve">Jacob Berry</t>
        </is>
      </c>
      <c r="C567" t="inlineStr">
        <is>
          <t xml:space="preserve">Miami Marlins</t>
        </is>
      </c>
      <c r="D567" t="inlineStr">
        <is>
          <t xml:space="preserve">Impact Impressions</t>
        </is>
      </c>
      <c r="F567" t="str">
        <f>HYPERLINK("https://www.ebay.com/sch/i.html?_nkw=2023+Elite+Extra+Edition+Jacob+Berry+auto&amp;mkcid=1&amp;mkrid=711-53200-19255-0&amp;siteid=0&amp;campid=5339157451&amp;toolid=10001&amp;mkevt=1&amp;customid=checklist-xlsx","Find on eBay")</f>
        <v>Find on eBay</v>
      </c>
    </row>
    <row r="568">
      <c r="A568" t="inlineStr">
        <is>
          <t xml:space="preserve">16</t>
        </is>
      </c>
      <c r="B568" t="inlineStr">
        <is>
          <t xml:space="preserve">Kumar Rocker</t>
        </is>
      </c>
      <c r="C568" t="inlineStr">
        <is>
          <t xml:space="preserve">Texas Rangers</t>
        </is>
      </c>
      <c r="D568" t="inlineStr">
        <is>
          <t xml:space="preserve">Impact Impressions</t>
        </is>
      </c>
      <c r="F568" t="str">
        <f>HYPERLINK("https://www.ebay.com/sch/i.html?_nkw=2023+Elite+Extra+Edition+Kumar+Rocker+auto&amp;mkcid=1&amp;mkrid=711-53200-19255-0&amp;siteid=0&amp;campid=5339157451&amp;toolid=10001&amp;mkevt=1&amp;customid=checklist-xlsx","Find on eBay")</f>
        <v>Find on eBay</v>
      </c>
    </row>
    <row r="569">
      <c r="A569" t="inlineStr">
        <is>
          <t xml:space="preserve">17</t>
        </is>
      </c>
      <c r="B569" t="inlineStr">
        <is>
          <t xml:space="preserve">Jackson Cox</t>
        </is>
      </c>
      <c r="C569" t="inlineStr">
        <is>
          <t xml:space="preserve">Colorado Rockies</t>
        </is>
      </c>
      <c r="D569" t="inlineStr">
        <is>
          <t xml:space="preserve">Impact Impressions</t>
        </is>
      </c>
      <c r="F569" t="str">
        <f>HYPERLINK("https://www.ebay.com/sch/i.html?_nkw=2023+Elite+Extra+Edition+Jackson+Cox+auto&amp;mkcid=1&amp;mkrid=711-53200-19255-0&amp;siteid=0&amp;campid=5339157451&amp;toolid=10001&amp;mkevt=1&amp;customid=checklist-xlsx","Find on eBay")</f>
        <v>Find on eBay</v>
      </c>
    </row>
    <row r="570">
      <c r="A570" t="inlineStr">
        <is>
          <t xml:space="preserve">18</t>
        </is>
      </c>
      <c r="B570" t="inlineStr">
        <is>
          <t xml:space="preserve">Andrew Taylor</t>
        </is>
      </c>
      <c r="C570" t="inlineStr">
        <is>
          <t xml:space="preserve">Houston Astros</t>
        </is>
      </c>
      <c r="D570" t="inlineStr">
        <is>
          <t xml:space="preserve">Impact Impressions</t>
        </is>
      </c>
      <c r="F570" t="str">
        <f>HYPERLINK("https://www.ebay.com/sch/i.html?_nkw=2023+Elite+Extra+Edition+Andrew+Taylor+auto&amp;mkcid=1&amp;mkrid=711-53200-19255-0&amp;siteid=0&amp;campid=5339157451&amp;toolid=10001&amp;mkevt=1&amp;customid=checklist-xlsx","Find on eBay")</f>
        <v>Find on eBay</v>
      </c>
    </row>
    <row r="571">
      <c r="A571" t="inlineStr">
        <is>
          <t xml:space="preserve">19</t>
        </is>
      </c>
      <c r="B571" t="inlineStr">
        <is>
          <t xml:space="preserve">Landon Sims</t>
        </is>
      </c>
      <c r="C571" t="inlineStr">
        <is>
          <t xml:space="preserve">Arizona Diamondbacks</t>
        </is>
      </c>
      <c r="D571" t="inlineStr">
        <is>
          <t xml:space="preserve">Impact Impressions</t>
        </is>
      </c>
      <c r="F571" t="str">
        <f>HYPERLINK("https://www.ebay.com/sch/i.html?_nkw=2023+Elite+Extra+Edition+Landon+Sims+auto&amp;mkcid=1&amp;mkrid=711-53200-19255-0&amp;siteid=0&amp;campid=5339157451&amp;toolid=10001&amp;mkevt=1&amp;customid=checklist-xlsx","Find on eBay")</f>
        <v>Find on eBay</v>
      </c>
    </row>
    <row r="572">
      <c r="A572" t="inlineStr">
        <is>
          <t xml:space="preserve">20</t>
        </is>
      </c>
      <c r="B572" t="inlineStr">
        <is>
          <t xml:space="preserve">Emerson Hancock</t>
        </is>
      </c>
      <c r="C572" t="inlineStr">
        <is>
          <t xml:space="preserve">Seattle Mariners</t>
        </is>
      </c>
      <c r="D572" t="inlineStr">
        <is>
          <t xml:space="preserve">Impact Impressions</t>
        </is>
      </c>
      <c r="F572" t="str">
        <f>HYPERLINK("https://www.ebay.com/sch/i.html?_nkw=2023+Elite+Extra+Edition+Emerson+Hancock+auto&amp;mkcid=1&amp;mkrid=711-53200-19255-0&amp;siteid=0&amp;campid=5339157451&amp;toolid=10001&amp;mkevt=1&amp;customid=checklist-xlsx","Find on eBay")</f>
        <v>Find on eBay</v>
      </c>
    </row>
    <row r="573">
      <c r="A573" t="inlineStr">
        <is>
          <t xml:space="preserve">21</t>
        </is>
      </c>
      <c r="B573" t="inlineStr">
        <is>
          <t xml:space="preserve">Robert Moore</t>
        </is>
      </c>
      <c r="C573" t="inlineStr">
        <is>
          <t xml:space="preserve">Milwaukee Brewers</t>
        </is>
      </c>
      <c r="D573" t="inlineStr">
        <is>
          <t xml:space="preserve">Impact Impressions</t>
        </is>
      </c>
      <c r="F573" t="str">
        <f>HYPERLINK("https://www.ebay.com/sch/i.html?_nkw=2023+Elite+Extra+Edition+Robert+Moore+auto&amp;mkcid=1&amp;mkrid=711-53200-19255-0&amp;siteid=0&amp;campid=5339157451&amp;toolid=10001&amp;mkevt=1&amp;customid=checklist-xlsx","Find on eBay")</f>
        <v>Find on eBay</v>
      </c>
    </row>
    <row r="574">
      <c r="A574" t="inlineStr">
        <is>
          <t xml:space="preserve">22</t>
        </is>
      </c>
      <c r="B574" t="inlineStr">
        <is>
          <t xml:space="preserve">Brady House</t>
        </is>
      </c>
      <c r="C574" t="inlineStr">
        <is>
          <t xml:space="preserve">Washington Nationals</t>
        </is>
      </c>
      <c r="D574" t="inlineStr">
        <is>
          <t xml:space="preserve">Impact Impressions</t>
        </is>
      </c>
      <c r="F574" t="str">
        <f>HYPERLINK("https://www.ebay.com/sch/i.html?_nkw=2023+Elite+Extra+Edition+Brady+House+auto&amp;mkcid=1&amp;mkrid=711-53200-19255-0&amp;siteid=0&amp;campid=5339157451&amp;toolid=10001&amp;mkevt=1&amp;customid=checklist-xlsx","Find on eBay")</f>
        <v>Find on eBay</v>
      </c>
    </row>
    <row r="575">
      <c r="A575" t="inlineStr">
        <is>
          <t xml:space="preserve">23</t>
        </is>
      </c>
      <c r="B575" t="inlineStr">
        <is>
          <t xml:space="preserve">Andy Pages</t>
        </is>
      </c>
      <c r="C575" t="inlineStr">
        <is>
          <t xml:space="preserve">Los Angeles Dodgers</t>
        </is>
      </c>
      <c r="D575" t="inlineStr">
        <is>
          <t xml:space="preserve">Impact Impressions</t>
        </is>
      </c>
      <c r="F575" t="str">
        <f>HYPERLINK("https://www.ebay.com/sch/i.html?_nkw=2023+Elite+Extra+Edition+Andy+Pages+auto&amp;mkcid=1&amp;mkrid=711-53200-19255-0&amp;siteid=0&amp;campid=5339157451&amp;toolid=10001&amp;mkevt=1&amp;customid=checklist-xlsx","Find on eBay")</f>
        <v>Find on eBay</v>
      </c>
    </row>
    <row r="576">
      <c r="A576" t="inlineStr">
        <is>
          <t xml:space="preserve">24</t>
        </is>
      </c>
      <c r="B576" t="inlineStr">
        <is>
          <t xml:space="preserve">Carson Whisenhunt</t>
        </is>
      </c>
      <c r="C576" t="inlineStr">
        <is>
          <t xml:space="preserve">San Francisco Giants</t>
        </is>
      </c>
      <c r="D576" t="inlineStr">
        <is>
          <t xml:space="preserve">Impact Impressions</t>
        </is>
      </c>
      <c r="F576" t="str">
        <f>HYPERLINK("https://www.ebay.com/sch/i.html?_nkw=2023+Elite+Extra+Edition+Carson+Whisenhunt+auto&amp;mkcid=1&amp;mkrid=711-53200-19255-0&amp;siteid=0&amp;campid=5339157451&amp;toolid=10001&amp;mkevt=1&amp;customid=checklist-xlsx","Find on eBay")</f>
        <v>Find on eBay</v>
      </c>
    </row>
    <row r="577">
      <c r="A577" t="inlineStr">
        <is>
          <t xml:space="preserve">25</t>
        </is>
      </c>
      <c r="B577" t="inlineStr">
        <is>
          <t xml:space="preserve">Jackson Jobe</t>
        </is>
      </c>
      <c r="C577" t="inlineStr">
        <is>
          <t xml:space="preserve">Detroit Tigers</t>
        </is>
      </c>
      <c r="D577" t="inlineStr">
        <is>
          <t xml:space="preserve">Impact Impressions</t>
        </is>
      </c>
      <c r="F577" t="str">
        <f>HYPERLINK("https://www.ebay.com/sch/i.html?_nkw=2023+Elite+Extra+Edition+Jackson+Jobe+auto&amp;mkcid=1&amp;mkrid=711-53200-19255-0&amp;siteid=0&amp;campid=5339157451&amp;toolid=10001&amp;mkevt=1&amp;customid=checklist-xlsx","Find on eBay")</f>
        <v>Find on eBay</v>
      </c>
    </row>
    <row r="578">
      <c r="A578" t="inlineStr">
        <is>
          <t xml:space="preserve">26</t>
        </is>
      </c>
      <c r="B578" t="inlineStr">
        <is>
          <t xml:space="preserve">Logan Tanner</t>
        </is>
      </c>
      <c r="C578" t="inlineStr">
        <is>
          <t xml:space="preserve">Cincinnati Reds</t>
        </is>
      </c>
      <c r="D578" t="inlineStr">
        <is>
          <t xml:space="preserve">Impact Impressions</t>
        </is>
      </c>
      <c r="F578" t="str">
        <f>HYPERLINK("https://www.ebay.com/sch/i.html?_nkw=2023+Elite+Extra+Edition+Logan+Tanner+auto&amp;mkcid=1&amp;mkrid=711-53200-19255-0&amp;siteid=0&amp;campid=5339157451&amp;toolid=10001&amp;mkevt=1&amp;customid=checklist-xlsx","Find on eBay")</f>
        <v>Find on eBay</v>
      </c>
    </row>
    <row r="579">
      <c r="A579" t="inlineStr">
        <is>
          <t xml:space="preserve">27</t>
        </is>
      </c>
      <c r="B579" t="inlineStr">
        <is>
          <t xml:space="preserve">Austin Wells</t>
        </is>
      </c>
      <c r="C579" t="inlineStr">
        <is>
          <t xml:space="preserve">New York Yankees</t>
        </is>
      </c>
      <c r="D579" t="inlineStr">
        <is>
          <t xml:space="preserve">Impact Impressions</t>
        </is>
      </c>
      <c r="F579" t="str">
        <f>HYPERLINK("https://www.ebay.com/sch/i.html?_nkw=2023+Elite+Extra+Edition+Austin+Wells+auto&amp;mkcid=1&amp;mkrid=711-53200-19255-0&amp;siteid=0&amp;campid=5339157451&amp;toolid=10001&amp;mkevt=1&amp;customid=checklist-xlsx","Find on eBay")</f>
        <v>Find on eBay</v>
      </c>
    </row>
    <row r="580">
      <c r="A580" t="inlineStr">
        <is>
          <t xml:space="preserve">28</t>
        </is>
      </c>
      <c r="B580" t="inlineStr">
        <is>
          <t xml:space="preserve">Roman Anthony</t>
        </is>
      </c>
      <c r="C580" t="inlineStr">
        <is>
          <t xml:space="preserve">Boston Red Sox</t>
        </is>
      </c>
      <c r="D580" t="inlineStr">
        <is>
          <t xml:space="preserve">Impact Impressions</t>
        </is>
      </c>
      <c r="F580" t="str">
        <f>HYPERLINK("https://www.ebay.com/sch/i.html?_nkw=2023+Elite+Extra+Edition+Roman+Anthony+auto&amp;mkcid=1&amp;mkrid=711-53200-19255-0&amp;siteid=0&amp;campid=5339157451&amp;toolid=10001&amp;mkevt=1&amp;customid=checklist-xlsx","Find on eBay")</f>
        <v>Find on eBay</v>
      </c>
    </row>
    <row r="581">
      <c r="A581" t="inlineStr">
        <is>
          <t xml:space="preserve">29</t>
        </is>
      </c>
      <c r="B581" t="inlineStr">
        <is>
          <t xml:space="preserve">Tyler Black</t>
        </is>
      </c>
      <c r="C581" t="inlineStr">
        <is>
          <t xml:space="preserve">Milwaukee Brewers</t>
        </is>
      </c>
      <c r="D581" t="inlineStr">
        <is>
          <t xml:space="preserve">Impact Impressions</t>
        </is>
      </c>
      <c r="F581" t="str">
        <f>HYPERLINK("https://www.ebay.com/sch/i.html?_nkw=2023+Elite+Extra+Edition+Tyler+Black+auto&amp;mkcid=1&amp;mkrid=711-53200-19255-0&amp;siteid=0&amp;campid=5339157451&amp;toolid=10001&amp;mkevt=1&amp;customid=checklist-xlsx","Find on eBay")</f>
        <v>Find on eBay</v>
      </c>
    </row>
    <row r="582">
      <c r="A582" t="inlineStr">
        <is>
          <t xml:space="preserve">30</t>
        </is>
      </c>
      <c r="B582" t="inlineStr">
        <is>
          <t xml:space="preserve">Adael Amador</t>
        </is>
      </c>
      <c r="C582" t="inlineStr">
        <is>
          <t xml:space="preserve">Colorado Rockies</t>
        </is>
      </c>
      <c r="D582" t="inlineStr">
        <is>
          <t xml:space="preserve">Impact Impressions</t>
        </is>
      </c>
      <c r="F582" t="str">
        <f>HYPERLINK("https://www.ebay.com/sch/i.html?_nkw=2023+Elite+Extra+Edition+Adael+Amador+auto&amp;mkcid=1&amp;mkrid=711-53200-19255-0&amp;siteid=0&amp;campid=5339157451&amp;toolid=10001&amp;mkevt=1&amp;customid=checklist-xlsx","Find on eBay")</f>
        <v>Find on eBay</v>
      </c>
    </row>
    <row r="583">
      <c r="A583" t="inlineStr">
        <is>
          <t xml:space="preserve">31</t>
        </is>
      </c>
      <c r="B583" t="inlineStr">
        <is>
          <t xml:space="preserve">Cole Phillips</t>
        </is>
      </c>
      <c r="C583" t="inlineStr">
        <is>
          <t xml:space="preserve">Atlanta Braves</t>
        </is>
      </c>
      <c r="D583" t="inlineStr">
        <is>
          <t xml:space="preserve">Impact Impressions</t>
        </is>
      </c>
      <c r="F583" t="str">
        <f>HYPERLINK("https://www.ebay.com/sch/i.html?_nkw=2023+Elite+Extra+Edition+Cole+Phillips+auto&amp;mkcid=1&amp;mkrid=711-53200-19255-0&amp;siteid=0&amp;campid=5339157451&amp;toolid=10001&amp;mkevt=1&amp;customid=checklist-xlsx","Find on eBay")</f>
        <v>Find on eBay</v>
      </c>
    </row>
    <row r="584">
      <c r="A584" t="inlineStr">
        <is>
          <t xml:space="preserve">32</t>
        </is>
      </c>
      <c r="B584" t="inlineStr">
        <is>
          <t xml:space="preserve">Justin Campbell</t>
        </is>
      </c>
      <c r="C584" t="inlineStr">
        <is>
          <t xml:space="preserve">Cleveland Indians</t>
        </is>
      </c>
      <c r="D584" t="inlineStr">
        <is>
          <t xml:space="preserve">Impact Impressions</t>
        </is>
      </c>
      <c r="F584" t="str">
        <f>HYPERLINK("https://www.ebay.com/sch/i.html?_nkw=2023+Elite+Extra+Edition+Justin+Campbell+auto&amp;mkcid=1&amp;mkrid=711-53200-19255-0&amp;siteid=0&amp;campid=5339157451&amp;toolid=10001&amp;mkevt=1&amp;customid=checklist-xlsx","Find on eBay")</f>
        <v>Find on eBay</v>
      </c>
    </row>
    <row r="585">
      <c r="A585" t="inlineStr">
        <is>
          <t xml:space="preserve">33</t>
        </is>
      </c>
      <c r="B585" t="inlineStr">
        <is>
          <t xml:space="preserve">Thomas Harrington</t>
        </is>
      </c>
      <c r="C585" t="inlineStr">
        <is>
          <t xml:space="preserve">Pittsburgh Pirates</t>
        </is>
      </c>
      <c r="D585" t="inlineStr">
        <is>
          <t xml:space="preserve">Impact Impressions</t>
        </is>
      </c>
      <c r="F585" t="str">
        <f>HYPERLINK("https://www.ebay.com/sch/i.html?_nkw=2023+Elite+Extra+Edition+Thomas+Harrington+auto&amp;mkcid=1&amp;mkrid=711-53200-19255-0&amp;siteid=0&amp;campid=5339157451&amp;toolid=10001&amp;mkevt=1&amp;customid=checklist-xlsx","Find on eBay")</f>
        <v>Find on eBay</v>
      </c>
    </row>
    <row r="586">
      <c r="A586" t="inlineStr">
        <is>
          <t xml:space="preserve">34</t>
        </is>
      </c>
      <c r="B586" t="inlineStr">
        <is>
          <t xml:space="preserve">Brycen Mautz</t>
        </is>
      </c>
      <c r="C586" t="inlineStr">
        <is>
          <t xml:space="preserve">St. Louis Cardinals</t>
        </is>
      </c>
      <c r="D586" t="inlineStr">
        <is>
          <t xml:space="preserve">Impact Impressions</t>
        </is>
      </c>
      <c r="F586" t="str">
        <f>HYPERLINK("https://www.ebay.com/sch/i.html?_nkw=2023+Elite+Extra+Edition+Brycen+Mautz+auto&amp;mkcid=1&amp;mkrid=711-53200-19255-0&amp;siteid=0&amp;campid=5339157451&amp;toolid=10001&amp;mkevt=1&amp;customid=checklist-xlsx","Find on eBay")</f>
        <v>Find on eBay</v>
      </c>
    </row>
    <row r="587">
      <c r="A587" t="inlineStr">
        <is>
          <t xml:space="preserve">35</t>
        </is>
      </c>
      <c r="B587" t="inlineStr">
        <is>
          <t xml:space="preserve">Josh Kasevich</t>
        </is>
      </c>
      <c r="C587" t="inlineStr">
        <is>
          <t xml:space="preserve">Toronto Blue Jays</t>
        </is>
      </c>
      <c r="D587" t="inlineStr">
        <is>
          <t xml:space="preserve">Impact Impressions</t>
        </is>
      </c>
      <c r="F587" t="str">
        <f>HYPERLINK("https://www.ebay.com/sch/i.html?_nkw=2023+Elite+Extra+Edition+Josh+Kasevich+auto&amp;mkcid=1&amp;mkrid=711-53200-19255-0&amp;siteid=0&amp;campid=5339157451&amp;toolid=10001&amp;mkevt=1&amp;customid=checklist-xlsx","Find on eBay")</f>
        <v>Find on eBay</v>
      </c>
    </row>
    <row r="588">
      <c r="A588" t="inlineStr">
        <is>
          <t xml:space="preserve">36</t>
        </is>
      </c>
      <c r="B588" t="inlineStr">
        <is>
          <t xml:space="preserve">Tyler Locklear</t>
        </is>
      </c>
      <c r="C588" t="inlineStr">
        <is>
          <t xml:space="preserve">Seattle Mariners</t>
        </is>
      </c>
      <c r="D588" t="inlineStr">
        <is>
          <t xml:space="preserve">Impact Impressions</t>
        </is>
      </c>
      <c r="F588" t="str">
        <f>HYPERLINK("https://www.ebay.com/sch/i.html?_nkw=2023+Elite+Extra+Edition+Tyler+Locklear+auto&amp;mkcid=1&amp;mkrid=711-53200-19255-0&amp;siteid=0&amp;campid=5339157451&amp;toolid=10001&amp;mkevt=1&amp;customid=checklist-xlsx","Find on eBay")</f>
        <v>Find on eBay</v>
      </c>
    </row>
    <row r="589">
      <c r="A589" t="inlineStr">
        <is>
          <t xml:space="preserve">37</t>
        </is>
      </c>
      <c r="B589" t="inlineStr">
        <is>
          <t xml:space="preserve">Peyton Pallette</t>
        </is>
      </c>
      <c r="C589" t="inlineStr">
        <is>
          <t xml:space="preserve">Chicago White Sox</t>
        </is>
      </c>
      <c r="D589" t="inlineStr">
        <is>
          <t xml:space="preserve">Impact Impressions</t>
        </is>
      </c>
      <c r="F589" t="str">
        <f>HYPERLINK("https://www.ebay.com/sch/i.html?_nkw=2023+Elite+Extra+Edition+Peyton+Pallette+auto&amp;mkcid=1&amp;mkrid=711-53200-19255-0&amp;siteid=0&amp;campid=5339157451&amp;toolid=10001&amp;mkevt=1&amp;customid=checklist-xlsx","Find on eBay")</f>
        <v>Find on eBay</v>
      </c>
    </row>
    <row r="590">
      <c r="A590" t="inlineStr">
        <is>
          <t xml:space="preserve">38</t>
        </is>
      </c>
      <c r="B590" t="inlineStr">
        <is>
          <t xml:space="preserve">Brock Jones</t>
        </is>
      </c>
      <c r="C590" t="inlineStr">
        <is>
          <t xml:space="preserve">Tampa Bay Rays</t>
        </is>
      </c>
      <c r="D590" t="inlineStr">
        <is>
          <t xml:space="preserve">Impact Impressions</t>
        </is>
      </c>
      <c r="F590" t="str">
        <f>HYPERLINK("https://www.ebay.com/sch/i.html?_nkw=2023+Elite+Extra+Edition+Brock+Jones+auto&amp;mkcid=1&amp;mkrid=711-53200-19255-0&amp;siteid=0&amp;campid=5339157451&amp;toolid=10001&amp;mkevt=1&amp;customid=checklist-xlsx","Find on eBay")</f>
        <v>Find on eBay</v>
      </c>
    </row>
    <row r="591">
      <c r="A591" t="inlineStr">
        <is>
          <t xml:space="preserve">39</t>
        </is>
      </c>
      <c r="B591" t="inlineStr">
        <is>
          <t xml:space="preserve">Ky Bush</t>
        </is>
      </c>
      <c r="C591" t="inlineStr">
        <is>
          <t xml:space="preserve">Los Angeles Angels</t>
        </is>
      </c>
      <c r="D591" t="inlineStr">
        <is>
          <t xml:space="preserve">Impact Impressions</t>
        </is>
      </c>
      <c r="F591" t="str">
        <f>HYPERLINK("https://www.ebay.com/sch/i.html?_nkw=2023+Elite+Extra+Edition+Ky+Bush+auto&amp;mkcid=1&amp;mkrid=711-53200-19255-0&amp;siteid=0&amp;campid=5339157451&amp;toolid=10001&amp;mkevt=1&amp;customid=checklist-xlsx","Find on eBay")</f>
        <v>Find on eBay</v>
      </c>
    </row>
    <row r="592">
      <c r="A592" t="inlineStr">
        <is>
          <t xml:space="preserve">40</t>
        </is>
      </c>
      <c r="B592" t="inlineStr">
        <is>
          <t xml:space="preserve">Ivan Melendez</t>
        </is>
      </c>
      <c r="C592" t="inlineStr">
        <is>
          <t xml:space="preserve">Arizona Diamondbacks</t>
        </is>
      </c>
      <c r="D592" t="inlineStr">
        <is>
          <t xml:space="preserve">Impact Impressions</t>
        </is>
      </c>
      <c r="F592" t="str">
        <f>HYPERLINK("https://www.ebay.com/sch/i.html?_nkw=2023+Elite+Extra+Edition+Ivan+Melendez+auto&amp;mkcid=1&amp;mkrid=711-53200-19255-0&amp;siteid=0&amp;campid=5339157451&amp;toolid=10001&amp;mkevt=1&amp;customid=checklist-xlsx","Find on eBay")</f>
        <v>Find on eBay</v>
      </c>
    </row>
    <row r="593">
      <c r="A593" t="inlineStr">
        <is>
          <t xml:space="preserve">41</t>
        </is>
      </c>
      <c r="B593" t="inlineStr">
        <is>
          <t xml:space="preserve">Jacob Miller</t>
        </is>
      </c>
      <c r="C593" t="inlineStr">
        <is>
          <t xml:space="preserve">Miami Marlins</t>
        </is>
      </c>
      <c r="D593" t="inlineStr">
        <is>
          <t xml:space="preserve">Impact Impressions</t>
        </is>
      </c>
      <c r="F593" t="str">
        <f>HYPERLINK("https://www.ebay.com/sch/i.html?_nkw=2023+Elite+Extra+Edition+Jacob+Miller+auto&amp;mkcid=1&amp;mkrid=711-53200-19255-0&amp;siteid=0&amp;campid=5339157451&amp;toolid=10001&amp;mkevt=1&amp;customid=checklist-xlsx","Find on eBay")</f>
        <v>Find on eBay</v>
      </c>
    </row>
    <row r="594">
      <c r="A594" t="inlineStr">
        <is>
          <t xml:space="preserve">42</t>
        </is>
      </c>
      <c r="B594" t="inlineStr">
        <is>
          <t xml:space="preserve">Sal Stewart</t>
        </is>
      </c>
      <c r="C594" t="inlineStr">
        <is>
          <t xml:space="preserve">Cincinnati Reds</t>
        </is>
      </c>
      <c r="D594" t="inlineStr">
        <is>
          <t xml:space="preserve">Impact Impressions</t>
        </is>
      </c>
      <c r="F594" t="str">
        <f>HYPERLINK("https://www.ebay.com/sch/i.html?_nkw=2023+Elite+Extra+Edition+Sal+Stewart+auto&amp;mkcid=1&amp;mkrid=711-53200-19255-0&amp;siteid=0&amp;campid=5339157451&amp;toolid=10001&amp;mkevt=1&amp;customid=checklist-xlsx","Find on eBay")</f>
        <v>Find on eBay</v>
      </c>
    </row>
    <row r="595">
      <c r="A595" t="inlineStr">
        <is>
          <t xml:space="preserve">43</t>
        </is>
      </c>
      <c r="B595" t="inlineStr">
        <is>
          <t xml:space="preserve">Robby Snelling</t>
        </is>
      </c>
      <c r="C595" t="inlineStr">
        <is>
          <t xml:space="preserve">San Diego Padres</t>
        </is>
      </c>
      <c r="D595" t="inlineStr">
        <is>
          <t xml:space="preserve">Impact Impressions</t>
        </is>
      </c>
      <c r="F595" t="str">
        <f>HYPERLINK("https://www.ebay.com/sch/i.html?_nkw=2023+Elite+Extra+Edition+Robby+Snelling+auto&amp;mkcid=1&amp;mkrid=711-53200-19255-0&amp;siteid=0&amp;campid=5339157451&amp;toolid=10001&amp;mkevt=1&amp;customid=checklist-xlsx","Find on eBay")</f>
        <v>Find on eBay</v>
      </c>
    </row>
    <row r="596">
      <c r="A596" t="inlineStr">
        <is>
          <t xml:space="preserve">44</t>
        </is>
      </c>
      <c r="B596" t="inlineStr">
        <is>
          <t xml:space="preserve">Chase Petty</t>
        </is>
      </c>
      <c r="C596" t="inlineStr">
        <is>
          <t xml:space="preserve">Cincinnati Reds</t>
        </is>
      </c>
      <c r="D596" t="inlineStr">
        <is>
          <t xml:space="preserve">Impact Impressions</t>
        </is>
      </c>
      <c r="F596" t="str">
        <f>HYPERLINK("https://www.ebay.com/sch/i.html?_nkw=2023+Elite+Extra+Edition+Chase+Petty+auto&amp;mkcid=1&amp;mkrid=711-53200-19255-0&amp;siteid=0&amp;campid=5339157451&amp;toolid=10001&amp;mkevt=1&amp;customid=checklist-xlsx","Find on eBay")</f>
        <v>Find on eBay</v>
      </c>
    </row>
    <row r="597">
      <c r="A597" t="inlineStr">
        <is>
          <t xml:space="preserve">45</t>
        </is>
      </c>
      <c r="B597" t="inlineStr">
        <is>
          <t xml:space="preserve">Jackson Ferris</t>
        </is>
      </c>
      <c r="C597" t="inlineStr">
        <is>
          <t xml:space="preserve">Chicago Cubs</t>
        </is>
      </c>
      <c r="D597" t="inlineStr">
        <is>
          <t xml:space="preserve">Impact Impressions</t>
        </is>
      </c>
      <c r="F597" t="str">
        <f>HYPERLINK("https://www.ebay.com/sch/i.html?_nkw=2023+Elite+Extra+Edition+Jackson+Ferris+auto&amp;mkcid=1&amp;mkrid=711-53200-19255-0&amp;siteid=0&amp;campid=5339157451&amp;toolid=10001&amp;mkevt=1&amp;customid=checklist-xlsx","Find on eBay")</f>
        <v>Find on eBay</v>
      </c>
    </row>
    <row r="598">
      <c r="A598" t="inlineStr">
        <is>
          <t xml:space="preserve">46</t>
        </is>
      </c>
      <c r="B598" t="inlineStr">
        <is>
          <t xml:space="preserve">Blade Tidwell</t>
        </is>
      </c>
      <c r="C598" t="inlineStr">
        <is>
          <t xml:space="preserve">New York Mets</t>
        </is>
      </c>
      <c r="D598" t="inlineStr">
        <is>
          <t xml:space="preserve">Impact Impressions</t>
        </is>
      </c>
      <c r="F598" t="str">
        <f>HYPERLINK("https://www.ebay.com/sch/i.html?_nkw=2023+Elite+Extra+Edition+Blade+Tidwell+auto&amp;mkcid=1&amp;mkrid=711-53200-19255-0&amp;siteid=0&amp;campid=5339157451&amp;toolid=10001&amp;mkevt=1&amp;customid=checklist-xlsx","Find on eBay")</f>
        <v>Find on eBay</v>
      </c>
    </row>
    <row r="599">
      <c r="A599" t="inlineStr">
        <is>
          <t xml:space="preserve">47</t>
        </is>
      </c>
      <c r="B599" t="inlineStr">
        <is>
          <t xml:space="preserve">Blake Burkhalter</t>
        </is>
      </c>
      <c r="C599" t="inlineStr">
        <is>
          <t xml:space="preserve">Atlanta Braves</t>
        </is>
      </c>
      <c r="D599" t="inlineStr">
        <is>
          <t xml:space="preserve">Impact Impressions</t>
        </is>
      </c>
      <c r="F599" t="str">
        <f>HYPERLINK("https://www.ebay.com/sch/i.html?_nkw=2023+Elite+Extra+Edition+Blake+Burkhalter+auto&amp;mkcid=1&amp;mkrid=711-53200-19255-0&amp;siteid=0&amp;campid=5339157451&amp;toolid=10001&amp;mkevt=1&amp;customid=checklist-xlsx","Find on eBay")</f>
        <v>Find on eBay</v>
      </c>
    </row>
    <row r="600">
      <c r="A600" t="inlineStr">
        <is>
          <t xml:space="preserve">48</t>
        </is>
      </c>
      <c r="B600" t="inlineStr">
        <is>
          <t xml:space="preserve">Bryce Hubbart</t>
        </is>
      </c>
      <c r="C600" t="inlineStr">
        <is>
          <t xml:space="preserve">Cincinnati Reds</t>
        </is>
      </c>
      <c r="D600" t="inlineStr">
        <is>
          <t xml:space="preserve">Impact Impressions</t>
        </is>
      </c>
      <c r="F600" t="str">
        <f>HYPERLINK("https://www.ebay.com/sch/i.html?_nkw=2023+Elite+Extra+Edition+Bryce+Hubbart+auto&amp;mkcid=1&amp;mkrid=711-53200-19255-0&amp;siteid=0&amp;campid=5339157451&amp;toolid=10001&amp;mkevt=1&amp;customid=checklist-xlsx","Find on eBay")</f>
        <v>Find on eBay</v>
      </c>
    </row>
    <row r="601">
      <c r="A601" t="inlineStr">
        <is>
          <t xml:space="preserve">49</t>
        </is>
      </c>
      <c r="B601" t="inlineStr">
        <is>
          <t xml:space="preserve">Peyton Graham</t>
        </is>
      </c>
      <c r="C601" t="inlineStr">
        <is>
          <t xml:space="preserve">Detroit Tigers</t>
        </is>
      </c>
      <c r="D601" t="inlineStr">
        <is>
          <t xml:space="preserve">Impact Impressions</t>
        </is>
      </c>
      <c r="F601" t="str">
        <f>HYPERLINK("https://www.ebay.com/sch/i.html?_nkw=2023+Elite+Extra+Edition+Peyton+Graham+auto&amp;mkcid=1&amp;mkrid=711-53200-19255-0&amp;siteid=0&amp;campid=5339157451&amp;toolid=10001&amp;mkevt=1&amp;customid=checklist-xlsx","Find on eBay")</f>
        <v>Find on eBay</v>
      </c>
    </row>
    <row r="602">
      <c r="A602" t="inlineStr">
        <is>
          <t xml:space="preserve">50</t>
        </is>
      </c>
      <c r="B602" t="inlineStr">
        <is>
          <t xml:space="preserve">Nate Savino</t>
        </is>
      </c>
      <c r="C602" t="inlineStr">
        <is>
          <t xml:space="preserve">Arizona Diamondbacks</t>
        </is>
      </c>
      <c r="D602" t="inlineStr">
        <is>
          <t xml:space="preserve">Impact Impressions</t>
        </is>
      </c>
      <c r="F602" t="str">
        <f>HYPERLINK("https://www.ebay.com/sch/i.html?_nkw=2023+Elite+Extra+Edition+Nate+Savino+auto&amp;mkcid=1&amp;mkrid=711-53200-19255-0&amp;siteid=0&amp;campid=5339157451&amp;toolid=10001&amp;mkevt=1&amp;customid=checklist-xlsx","Find on eBay")</f>
        <v>Find on eBay</v>
      </c>
    </row>
    <row r="603">
      <c r="A603" t="inlineStr">
        <is>
          <t xml:space="preserve">1</t>
        </is>
      </c>
      <c r="B603" t="inlineStr">
        <is>
          <t xml:space="preserve">Tai Peete</t>
        </is>
      </c>
      <c r="C603" t="inlineStr">
        <is>
          <t xml:space="preserve">Seattle Mariners</t>
        </is>
      </c>
      <c r="D603" t="inlineStr">
        <is>
          <t xml:space="preserve">First Round Materials</t>
        </is>
      </c>
      <c r="F603" t="str">
        <f>HYPERLINK("https://www.ebay.com/sch/i.html?_nkw=2023+Elite+Extra+Edition+Tai+Peete&amp;mkcid=1&amp;mkrid=711-53200-19255-0&amp;siteid=0&amp;campid=5339157451&amp;toolid=10001&amp;mkevt=1&amp;customid=checklist-xlsx","Find on eBay")</f>
        <v>Find on eBay</v>
      </c>
    </row>
    <row r="604">
      <c r="A604" t="inlineStr">
        <is>
          <t xml:space="preserve">2</t>
        </is>
      </c>
      <c r="B604" t="inlineStr">
        <is>
          <t xml:space="preserve">Nolan Schanuel</t>
        </is>
      </c>
      <c r="C604" t="inlineStr">
        <is>
          <t xml:space="preserve">Los Angeles Angels</t>
        </is>
      </c>
      <c r="D604" t="inlineStr">
        <is>
          <t xml:space="preserve">First Round Materials</t>
        </is>
      </c>
      <c r="F604" t="str">
        <f>HYPERLINK("https://www.ebay.com/sch/i.html?_nkw=2023+Elite+Extra+Edition+Nolan+Schanuel&amp;mkcid=1&amp;mkrid=711-53200-19255-0&amp;siteid=0&amp;campid=5339157451&amp;toolid=10001&amp;mkevt=1&amp;customid=checklist-xlsx","Find on eBay")</f>
        <v>Find on eBay</v>
      </c>
    </row>
    <row r="605">
      <c r="A605" t="inlineStr">
        <is>
          <t xml:space="preserve">3</t>
        </is>
      </c>
      <c r="B605" t="inlineStr">
        <is>
          <t xml:space="preserve">Ty Floyd</t>
        </is>
      </c>
      <c r="C605" t="inlineStr">
        <is>
          <t xml:space="preserve">Cincinnati Reds</t>
        </is>
      </c>
      <c r="D605" t="inlineStr">
        <is>
          <t xml:space="preserve">First Round Materials</t>
        </is>
      </c>
      <c r="F605" t="str">
        <f>HYPERLINK("https://www.ebay.com/sch/i.html?_nkw=2023+Elite+Extra+Edition+Ty+Floyd&amp;mkcid=1&amp;mkrid=711-53200-19255-0&amp;siteid=0&amp;campid=5339157451&amp;toolid=10001&amp;mkevt=1&amp;customid=checklist-xlsx","Find on eBay")</f>
        <v>Find on eBay</v>
      </c>
    </row>
    <row r="606">
      <c r="A606" t="inlineStr">
        <is>
          <t xml:space="preserve">4</t>
        </is>
      </c>
      <c r="B606" t="inlineStr">
        <is>
          <t xml:space="preserve">Jacob Gonzalez</t>
        </is>
      </c>
      <c r="C606" t="inlineStr">
        <is>
          <t xml:space="preserve">Chicago White Sox</t>
        </is>
      </c>
      <c r="D606" t="inlineStr">
        <is>
          <t xml:space="preserve">First Round Materials</t>
        </is>
      </c>
      <c r="F606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607">
      <c r="A607" t="inlineStr">
        <is>
          <t xml:space="preserve">5</t>
        </is>
      </c>
      <c r="B607" t="inlineStr">
        <is>
          <t xml:space="preserve">Matt Shaw</t>
        </is>
      </c>
      <c r="C607" t="inlineStr">
        <is>
          <t xml:space="preserve">Chicago Cubs</t>
        </is>
      </c>
      <c r="D607" t="inlineStr">
        <is>
          <t xml:space="preserve">First Round Materials</t>
        </is>
      </c>
      <c r="F607" t="str">
        <f>HYPERLINK("https://www.ebay.com/sch/i.html?_nkw=2023+Elite+Extra+Edition+Matt+Shaw&amp;mkcid=1&amp;mkrid=711-53200-19255-0&amp;siteid=0&amp;campid=5339157451&amp;toolid=10001&amp;mkevt=1&amp;customid=checklist-xlsx","Find on eBay")</f>
        <v>Find on eBay</v>
      </c>
    </row>
    <row r="608">
      <c r="A608" t="inlineStr">
        <is>
          <t xml:space="preserve">6</t>
        </is>
      </c>
      <c r="B608" t="inlineStr">
        <is>
          <t xml:space="preserve">Brock Wilken</t>
        </is>
      </c>
      <c r="C608" t="inlineStr">
        <is>
          <t xml:space="preserve">Milwaukee Brewers</t>
        </is>
      </c>
      <c r="D608" t="inlineStr">
        <is>
          <t xml:space="preserve">First Round Materials</t>
        </is>
      </c>
      <c r="F608" t="str">
        <f>HYPERLINK("https://www.ebay.com/sch/i.html?_nkw=2023+Elite+Extra+Edition+Brock+Wilken&amp;mkcid=1&amp;mkrid=711-53200-19255-0&amp;siteid=0&amp;campid=5339157451&amp;toolid=10001&amp;mkevt=1&amp;customid=checklist-xlsx","Find on eBay")</f>
        <v>Find on eBay</v>
      </c>
    </row>
    <row r="609">
      <c r="A609" t="inlineStr">
        <is>
          <t xml:space="preserve">7</t>
        </is>
      </c>
      <c r="B609" t="inlineStr">
        <is>
          <t xml:space="preserve">Ralphy Velazquez</t>
        </is>
      </c>
      <c r="C609" t="inlineStr">
        <is>
          <t xml:space="preserve">Cleveland Guardians</t>
        </is>
      </c>
      <c r="D609" t="inlineStr">
        <is>
          <t xml:space="preserve">First Round Materials</t>
        </is>
      </c>
      <c r="F609" t="str">
        <f>HYPERLINK("https://www.ebay.com/sch/i.html?_nkw=2023+Elite+Extra+Edition+Ralphy+Velazquez&amp;mkcid=1&amp;mkrid=711-53200-19255-0&amp;siteid=0&amp;campid=5339157451&amp;toolid=10001&amp;mkevt=1&amp;customid=checklist-xlsx","Find on eBay")</f>
        <v>Find on eBay</v>
      </c>
    </row>
    <row r="610">
      <c r="A610" t="inlineStr">
        <is>
          <t xml:space="preserve">8</t>
        </is>
      </c>
      <c r="B610" t="inlineStr">
        <is>
          <t xml:space="preserve">Paul Skenes</t>
        </is>
      </c>
      <c r="C610" t="inlineStr">
        <is>
          <t xml:space="preserve">Pittsburgh Pirates</t>
        </is>
      </c>
      <c r="D610" t="inlineStr">
        <is>
          <t xml:space="preserve">First Round Materials</t>
        </is>
      </c>
      <c r="F610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611">
      <c r="A611" t="inlineStr">
        <is>
          <t xml:space="preserve">9</t>
        </is>
      </c>
      <c r="B611" t="inlineStr">
        <is>
          <t xml:space="preserve">George Lombard Jr.</t>
        </is>
      </c>
      <c r="C611" t="inlineStr">
        <is>
          <t xml:space="preserve">New York Yankees</t>
        </is>
      </c>
      <c r="D611" t="inlineStr">
        <is>
          <t xml:space="preserve">First Round Materials</t>
        </is>
      </c>
      <c r="F611" t="str">
        <f>HYPERLINK("https://www.ebay.com/sch/i.html?_nkw=2023+Elite+Extra+Edition+George+Lombard+Jr.&amp;mkcid=1&amp;mkrid=711-53200-19255-0&amp;siteid=0&amp;campid=5339157451&amp;toolid=10001&amp;mkevt=1&amp;customid=checklist-xlsx","Find on eBay")</f>
        <v>Find on eBay</v>
      </c>
    </row>
    <row r="612">
      <c r="A612" t="inlineStr">
        <is>
          <t xml:space="preserve">10</t>
        </is>
      </c>
      <c r="B612" t="inlineStr">
        <is>
          <t xml:space="preserve">Rhett Lowder</t>
        </is>
      </c>
      <c r="C612" t="inlineStr">
        <is>
          <t xml:space="preserve">Cincinnati Reds</t>
        </is>
      </c>
      <c r="D612" t="inlineStr">
        <is>
          <t xml:space="preserve">First Round Materials</t>
        </is>
      </c>
      <c r="F612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613">
      <c r="A613" t="inlineStr">
        <is>
          <t xml:space="preserve">11</t>
        </is>
      </c>
      <c r="B613" t="inlineStr">
        <is>
          <t xml:space="preserve">Colin Houck</t>
        </is>
      </c>
      <c r="C613" t="inlineStr">
        <is>
          <t xml:space="preserve">New York Mets</t>
        </is>
      </c>
      <c r="D613" t="inlineStr">
        <is>
          <t xml:space="preserve">First Round Materials</t>
        </is>
      </c>
      <c r="F613" t="str">
        <f>HYPERLINK("https://www.ebay.com/sch/i.html?_nkw=2023+Elite+Extra+Edition+Colin+Houck&amp;mkcid=1&amp;mkrid=711-53200-19255-0&amp;siteid=0&amp;campid=5339157451&amp;toolid=10001&amp;mkevt=1&amp;customid=checklist-xlsx","Find on eBay")</f>
        <v>Find on eBay</v>
      </c>
    </row>
    <row r="614">
      <c r="A614" t="inlineStr">
        <is>
          <t xml:space="preserve">12</t>
        </is>
      </c>
      <c r="B614" t="inlineStr">
        <is>
          <t xml:space="preserve">Tommy Troy</t>
        </is>
      </c>
      <c r="C614" t="inlineStr">
        <is>
          <t xml:space="preserve">Arizona Diamondbacks</t>
        </is>
      </c>
      <c r="D614" t="inlineStr">
        <is>
          <t xml:space="preserve">First Round Materials</t>
        </is>
      </c>
      <c r="F614" t="str">
        <f>HYPERLINK("https://www.ebay.com/sch/i.html?_nkw=2023+Elite+Extra+Edition+Tommy+Troy&amp;mkcid=1&amp;mkrid=711-53200-19255-0&amp;siteid=0&amp;campid=5339157451&amp;toolid=10001&amp;mkevt=1&amp;customid=checklist-xlsx","Find on eBay")</f>
        <v>Find on eBay</v>
      </c>
    </row>
    <row r="615">
      <c r="A615" t="inlineStr">
        <is>
          <t xml:space="preserve">13</t>
        </is>
      </c>
      <c r="B615" t="inlineStr">
        <is>
          <t xml:space="preserve">Myles Naylor</t>
        </is>
      </c>
      <c r="C615" t="inlineStr">
        <is>
          <t xml:space="preserve">Oakland Athletics</t>
        </is>
      </c>
      <c r="D615" t="inlineStr">
        <is>
          <t xml:space="preserve">First Round Materials</t>
        </is>
      </c>
      <c r="F615" t="str">
        <f>HYPERLINK("https://www.ebay.com/sch/i.html?_nkw=2023+Elite+Extra+Edition+Myles+Naylor&amp;mkcid=1&amp;mkrid=711-53200-19255-0&amp;siteid=0&amp;campid=5339157451&amp;toolid=10001&amp;mkevt=1&amp;customid=checklist-xlsx","Find on eBay")</f>
        <v>Find on eBay</v>
      </c>
    </row>
    <row r="616">
      <c r="A616" t="inlineStr">
        <is>
          <t xml:space="preserve">14</t>
        </is>
      </c>
      <c r="B616" t="inlineStr">
        <is>
          <t xml:space="preserve">Bryce Eldridge</t>
        </is>
      </c>
      <c r="C616" t="inlineStr">
        <is>
          <t xml:space="preserve">San Francisco Giants</t>
        </is>
      </c>
      <c r="D616" t="inlineStr">
        <is>
          <t xml:space="preserve">First Round Materials</t>
        </is>
      </c>
      <c r="F616" t="str">
        <f>HYPERLINK("https://www.ebay.com/sch/i.html?_nkw=2023+Elite+Extra+Edition+Bryce+Eldridge&amp;mkcid=1&amp;mkrid=711-53200-19255-0&amp;siteid=0&amp;campid=5339157451&amp;toolid=10001&amp;mkevt=1&amp;customid=checklist-xlsx","Find on eBay")</f>
        <v>Find on eBay</v>
      </c>
    </row>
    <row r="617">
      <c r="A617" t="inlineStr">
        <is>
          <t xml:space="preserve">15</t>
        </is>
      </c>
      <c r="B617" t="inlineStr">
        <is>
          <t xml:space="preserve">Brayden Taylor</t>
        </is>
      </c>
      <c r="C617" t="inlineStr">
        <is>
          <t xml:space="preserve">Tampa Bay Rays</t>
        </is>
      </c>
      <c r="D617" t="inlineStr">
        <is>
          <t xml:space="preserve">First Round Materials</t>
        </is>
      </c>
      <c r="F617" t="str">
        <f>HYPERLINK("https://www.ebay.com/sch/i.html?_nkw=2023+Elite+Extra+Edition+Brayden+Taylor&amp;mkcid=1&amp;mkrid=711-53200-19255-0&amp;siteid=0&amp;campid=5339157451&amp;toolid=10001&amp;mkevt=1&amp;customid=checklist-xlsx","Find on eBay")</f>
        <v>Find on eBay</v>
      </c>
    </row>
    <row r="618">
      <c r="A618" t="inlineStr">
        <is>
          <t xml:space="preserve">16</t>
        </is>
      </c>
      <c r="B618" t="inlineStr">
        <is>
          <t xml:space="preserve">Chase Davis</t>
        </is>
      </c>
      <c r="C618" t="inlineStr">
        <is>
          <t xml:space="preserve">St. Louis Cardinals</t>
        </is>
      </c>
      <c r="D618" t="inlineStr">
        <is>
          <t xml:space="preserve">First Round Materials</t>
        </is>
      </c>
      <c r="F618" t="str">
        <f>HYPERLINK("https://www.ebay.com/sch/i.html?_nkw=2023+Elite+Extra+Edition+Chase+Davis&amp;mkcid=1&amp;mkrid=711-53200-19255-0&amp;siteid=0&amp;campid=5339157451&amp;toolid=10001&amp;mkevt=1&amp;customid=checklist-xlsx","Find on eBay")</f>
        <v>Find on eBay</v>
      </c>
    </row>
    <row r="619">
      <c r="A619" t="inlineStr">
        <is>
          <t xml:space="preserve">17</t>
        </is>
      </c>
      <c r="B619" t="inlineStr">
        <is>
          <t xml:space="preserve">Hurston Waldrep</t>
        </is>
      </c>
      <c r="C619" t="inlineStr">
        <is>
          <t xml:space="preserve">Atlanta Braves</t>
        </is>
      </c>
      <c r="D619" t="inlineStr">
        <is>
          <t xml:space="preserve">First Round Materials</t>
        </is>
      </c>
      <c r="F619" t="str">
        <f>HYPERLINK("https://www.ebay.com/sch/i.html?_nkw=2023+Elite+Extra+Edition+Hurston+Waldrep&amp;mkcid=1&amp;mkrid=711-53200-19255-0&amp;siteid=0&amp;campid=5339157451&amp;toolid=10001&amp;mkevt=1&amp;customid=checklist-xlsx","Find on eBay")</f>
        <v>Find on eBay</v>
      </c>
    </row>
    <row r="620">
      <c r="A620" t="inlineStr">
        <is>
          <t xml:space="preserve">18</t>
        </is>
      </c>
      <c r="B620" t="inlineStr">
        <is>
          <t xml:space="preserve">Dylan Crews</t>
        </is>
      </c>
      <c r="C620" t="inlineStr">
        <is>
          <t xml:space="preserve">Washington Nationals</t>
        </is>
      </c>
      <c r="D620" t="inlineStr">
        <is>
          <t xml:space="preserve">First Round Materials</t>
        </is>
      </c>
      <c r="F620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621">
      <c r="A621" t="inlineStr">
        <is>
          <t xml:space="preserve">19</t>
        </is>
      </c>
      <c r="B621" t="inlineStr">
        <is>
          <t xml:space="preserve">Aidan Miller</t>
        </is>
      </c>
      <c r="C621" t="inlineStr">
        <is>
          <t xml:space="preserve">Philadelphia Phillies</t>
        </is>
      </c>
      <c r="D621" t="inlineStr">
        <is>
          <t xml:space="preserve">First Round Materials</t>
        </is>
      </c>
      <c r="F621" t="str">
        <f>HYPERLINK("https://www.ebay.com/sch/i.html?_nkw=2023+Elite+Extra+Edition+Aidan+Miller&amp;mkcid=1&amp;mkrid=711-53200-19255-0&amp;siteid=0&amp;campid=5339157451&amp;toolid=10001&amp;mkevt=1&amp;customid=checklist-xlsx","Find on eBay")</f>
        <v>Find on eBay</v>
      </c>
    </row>
    <row r="622">
      <c r="A622" t="inlineStr">
        <is>
          <t xml:space="preserve">20</t>
        </is>
      </c>
      <c r="B622" t="inlineStr">
        <is>
          <t xml:space="preserve">Blake Mitchell</t>
        </is>
      </c>
      <c r="C622" t="inlineStr">
        <is>
          <t xml:space="preserve">Kansas City Royals</t>
        </is>
      </c>
      <c r="D622" t="inlineStr">
        <is>
          <t xml:space="preserve">First Round Materials</t>
        </is>
      </c>
      <c r="F622" t="str">
        <f>HYPERLINK("https://www.ebay.com/sch/i.html?_nkw=2023+Elite+Extra+Edition+Blake+Mitchell&amp;mkcid=1&amp;mkrid=711-53200-19255-0&amp;siteid=0&amp;campid=5339157451&amp;toolid=10001&amp;mkevt=1&amp;customid=checklist-xlsx","Find on eBay")</f>
        <v>Find on eBay</v>
      </c>
    </row>
    <row r="623">
      <c r="A623" t="inlineStr">
        <is>
          <t xml:space="preserve">21</t>
        </is>
      </c>
      <c r="B623" t="inlineStr">
        <is>
          <t xml:space="preserve">Kendall George</t>
        </is>
      </c>
      <c r="C623" t="inlineStr">
        <is>
          <t xml:space="preserve">Los Angeles Dodgers</t>
        </is>
      </c>
      <c r="D623" t="inlineStr">
        <is>
          <t xml:space="preserve">First Round Materials</t>
        </is>
      </c>
      <c r="F623" t="str">
        <f>HYPERLINK("https://www.ebay.com/sch/i.html?_nkw=2023+Elite+Extra+Edition+Kendall+George&amp;mkcid=1&amp;mkrid=711-53200-19255-0&amp;siteid=0&amp;campid=5339157451&amp;toolid=10001&amp;mkevt=1&amp;customid=checklist-xlsx","Find on eBay")</f>
        <v>Find on eBay</v>
      </c>
    </row>
    <row r="624">
      <c r="A624" t="inlineStr">
        <is>
          <t xml:space="preserve">22</t>
        </is>
      </c>
      <c r="B624" t="inlineStr">
        <is>
          <t xml:space="preserve">Kyle Teel</t>
        </is>
      </c>
      <c r="C624" t="inlineStr">
        <is>
          <t xml:space="preserve">Boston Red Sox</t>
        </is>
      </c>
      <c r="D624" t="inlineStr">
        <is>
          <t xml:space="preserve">First Round Materials</t>
        </is>
      </c>
      <c r="F624" t="str">
        <f>HYPERLINK("https://www.ebay.com/sch/i.html?_nkw=2023+Elite+Extra+Edition+Kyle+Teel&amp;mkcid=1&amp;mkrid=711-53200-19255-0&amp;siteid=0&amp;campid=5339157451&amp;toolid=10001&amp;mkevt=1&amp;customid=checklist-xlsx","Find on eBay")</f>
        <v>Find on eBay</v>
      </c>
    </row>
    <row r="625">
      <c r="A625" t="inlineStr">
        <is>
          <t xml:space="preserve">23</t>
        </is>
      </c>
      <c r="B625" t="inlineStr">
        <is>
          <t xml:space="preserve">Noble Meyer</t>
        </is>
      </c>
      <c r="C625" t="inlineStr">
        <is>
          <t xml:space="preserve">Miami Marlins</t>
        </is>
      </c>
      <c r="D625" t="inlineStr">
        <is>
          <t xml:space="preserve">First Round Materials</t>
        </is>
      </c>
      <c r="F625" t="str">
        <f>HYPERLINK("https://www.ebay.com/sch/i.html?_nkw=2023+Elite+Extra+Edition+Noble+Meyer&amp;mkcid=1&amp;mkrid=711-53200-19255-0&amp;siteid=0&amp;campid=5339157451&amp;toolid=10001&amp;mkevt=1&amp;customid=checklist-xlsx","Find on eBay")</f>
        <v>Find on eBay</v>
      </c>
    </row>
    <row r="626">
      <c r="A626" t="inlineStr">
        <is>
          <t xml:space="preserve">24</t>
        </is>
      </c>
      <c r="B626" t="inlineStr">
        <is>
          <t xml:space="preserve">Enrique Bradfield Jr.</t>
        </is>
      </c>
      <c r="C626" t="inlineStr">
        <is>
          <t xml:space="preserve">Baltimore Orioles</t>
        </is>
      </c>
      <c r="D626" t="inlineStr">
        <is>
          <t xml:space="preserve">First Round Materials</t>
        </is>
      </c>
      <c r="F626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627">
      <c r="A627" t="inlineStr">
        <is>
          <t xml:space="preserve">25</t>
        </is>
      </c>
      <c r="B627" t="inlineStr">
        <is>
          <t xml:space="preserve">Thomas White</t>
        </is>
      </c>
      <c r="C627" t="inlineStr">
        <is>
          <t xml:space="preserve">Miami Marlins</t>
        </is>
      </c>
      <c r="D627" t="inlineStr">
        <is>
          <t xml:space="preserve">First Round Materials</t>
        </is>
      </c>
      <c r="F627" t="str">
        <f>HYPERLINK("https://www.ebay.com/sch/i.html?_nkw=2023+Elite+Extra+Edition+Thomas+White&amp;mkcid=1&amp;mkrid=711-53200-19255-0&amp;siteid=0&amp;campid=5339157451&amp;toolid=10001&amp;mkevt=1&amp;customid=checklist-xlsx","Find on eBay")</f>
        <v>Find on eBay</v>
      </c>
    </row>
    <row r="628">
      <c r="A628" t="inlineStr">
        <is>
          <t xml:space="preserve">26</t>
        </is>
      </c>
      <c r="B628" t="inlineStr">
        <is>
          <t xml:space="preserve">Colt Emerson</t>
        </is>
      </c>
      <c r="C628" t="inlineStr">
        <is>
          <t xml:space="preserve">Seattle Mariners</t>
        </is>
      </c>
      <c r="D628" t="inlineStr">
        <is>
          <t xml:space="preserve">First Round Materials</t>
        </is>
      </c>
      <c r="F628" t="str">
        <f>HYPERLINK("https://www.ebay.com/sch/i.html?_nkw=2023+Elite+Extra+Edition+Colt+Emerson&amp;mkcid=1&amp;mkrid=711-53200-19255-0&amp;siteid=0&amp;campid=5339157451&amp;toolid=10001&amp;mkevt=1&amp;customid=checklist-xlsx","Find on eBay")</f>
        <v>Find on eBay</v>
      </c>
    </row>
    <row r="629">
      <c r="A629" t="inlineStr">
        <is>
          <t xml:space="preserve">27</t>
        </is>
      </c>
      <c r="B629" t="inlineStr">
        <is>
          <t xml:space="preserve">Dillon Head</t>
        </is>
      </c>
      <c r="C629" t="inlineStr">
        <is>
          <t xml:space="preserve">San Diego Padres</t>
        </is>
      </c>
      <c r="D629" t="inlineStr">
        <is>
          <t xml:space="preserve">First Round Materials</t>
        </is>
      </c>
      <c r="F629" t="str">
        <f>HYPERLINK("https://www.ebay.com/sch/i.html?_nkw=2023+Elite+Extra+Edition+Dillon+Head&amp;mkcid=1&amp;mkrid=711-53200-19255-0&amp;siteid=0&amp;campid=5339157451&amp;toolid=10001&amp;mkevt=1&amp;customid=checklist-xlsx","Find on eBay")</f>
        <v>Find on eBay</v>
      </c>
    </row>
    <row r="630">
      <c r="A630" t="inlineStr">
        <is>
          <t xml:space="preserve">28</t>
        </is>
      </c>
      <c r="B630" t="inlineStr">
        <is>
          <t xml:space="preserve">Jacob Wilson</t>
        </is>
      </c>
      <c r="C630" t="inlineStr">
        <is>
          <t xml:space="preserve">Oakland Athletics</t>
        </is>
      </c>
      <c r="D630" t="inlineStr">
        <is>
          <t xml:space="preserve">First Round Materials</t>
        </is>
      </c>
      <c r="F630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631">
      <c r="A631" t="inlineStr">
        <is>
          <t xml:space="preserve">29</t>
        </is>
      </c>
      <c r="B631" t="inlineStr">
        <is>
          <t xml:space="preserve">Brice Matthews</t>
        </is>
      </c>
      <c r="C631" t="inlineStr">
        <is>
          <t xml:space="preserve">Houston Astros</t>
        </is>
      </c>
      <c r="D631" t="inlineStr">
        <is>
          <t xml:space="preserve">First Round Materials</t>
        </is>
      </c>
      <c r="F631" t="str">
        <f>HYPERLINK("https://www.ebay.com/sch/i.html?_nkw=2023+Elite+Extra+Edition+Brice+Matthews&amp;mkcid=1&amp;mkrid=711-53200-19255-0&amp;siteid=0&amp;campid=5339157451&amp;toolid=10001&amp;mkevt=1&amp;customid=checklist-xlsx","Find on eBay")</f>
        <v>Find on eBay</v>
      </c>
    </row>
    <row r="632">
      <c r="A632" t="inlineStr">
        <is>
          <t xml:space="preserve">30</t>
        </is>
      </c>
      <c r="B632" t="inlineStr">
        <is>
          <t xml:space="preserve">Chase Dollander</t>
        </is>
      </c>
      <c r="C632" t="inlineStr">
        <is>
          <t xml:space="preserve">Colorado Rockies</t>
        </is>
      </c>
      <c r="D632" t="inlineStr">
        <is>
          <t xml:space="preserve">First Round Materials</t>
        </is>
      </c>
      <c r="F632" t="str">
        <f>HYPERLINK("https://www.ebay.com/sch/i.html?_nkw=2023+Elite+Extra+Edition+Chase+Dollander&amp;mkcid=1&amp;mkrid=711-53200-19255-0&amp;siteid=0&amp;campid=5339157451&amp;toolid=10001&amp;mkevt=1&amp;customid=checklist-xlsx","Find on eBay")</f>
        <v>Find on eBay</v>
      </c>
    </row>
    <row r="633">
      <c r="A633" t="inlineStr">
        <is>
          <t xml:space="preserve">1</t>
        </is>
      </c>
      <c r="B633" t="inlineStr">
        <is>
          <t xml:space="preserve">Israel Estevez</t>
        </is>
      </c>
      <c r="C633" t="inlineStr">
        <is>
          <t xml:space="preserve">Dominican Prospect League</t>
        </is>
      </c>
      <c r="D633" t="inlineStr">
        <is>
          <t xml:space="preserve">DPL Materials</t>
        </is>
      </c>
      <c r="F633" t="str">
        <f>HYPERLINK("https://www.ebay.com/sch/i.html?_nkw=2023+Elite+Extra+Edition+Israel+Estevez&amp;mkcid=1&amp;mkrid=711-53200-19255-0&amp;siteid=0&amp;campid=5339157451&amp;toolid=10001&amp;mkevt=1&amp;customid=checklist-xlsx","Find on eBay")</f>
        <v>Find on eBay</v>
      </c>
    </row>
    <row r="634">
      <c r="A634" t="inlineStr">
        <is>
          <t xml:space="preserve">2</t>
        </is>
      </c>
      <c r="B634" t="inlineStr">
        <is>
          <t xml:space="preserve">Felsi Severiano</t>
        </is>
      </c>
      <c r="C634" t="inlineStr">
        <is>
          <t xml:space="preserve">Dominican Prospect League</t>
        </is>
      </c>
      <c r="D634" t="inlineStr">
        <is>
          <t xml:space="preserve">DPL Materials</t>
        </is>
      </c>
      <c r="F634" t="str">
        <f>HYPERLINK("https://www.ebay.com/sch/i.html?_nkw=2023+Elite+Extra+Edition+Felsi+Severiano&amp;mkcid=1&amp;mkrid=711-53200-19255-0&amp;siteid=0&amp;campid=5339157451&amp;toolid=10001&amp;mkevt=1&amp;customid=checklist-xlsx","Find on eBay")</f>
        <v>Find on eBay</v>
      </c>
    </row>
    <row r="635">
      <c r="A635" t="inlineStr">
        <is>
          <t xml:space="preserve">3</t>
        </is>
      </c>
      <c r="B635" t="inlineStr">
        <is>
          <t xml:space="preserve">Luis Fria</t>
        </is>
      </c>
      <c r="C635" t="inlineStr">
        <is>
          <t xml:space="preserve">Dominican Prospect League</t>
        </is>
      </c>
      <c r="D635" t="inlineStr">
        <is>
          <t xml:space="preserve">DPL Materials</t>
        </is>
      </c>
      <c r="F635" t="str">
        <f>HYPERLINK("https://www.ebay.com/sch/i.html?_nkw=2023+Elite+Extra+Edition+Luis+Fria&amp;mkcid=1&amp;mkrid=711-53200-19255-0&amp;siteid=0&amp;campid=5339157451&amp;toolid=10001&amp;mkevt=1&amp;customid=checklist-xlsx","Find on eBay")</f>
        <v>Find on eBay</v>
      </c>
    </row>
    <row r="636">
      <c r="A636" t="inlineStr">
        <is>
          <t xml:space="preserve">4</t>
        </is>
      </c>
      <c r="B636" t="inlineStr">
        <is>
          <t xml:space="preserve">Zaibel Zayas</t>
        </is>
      </c>
      <c r="C636" t="inlineStr">
        <is>
          <t xml:space="preserve">Dominican Prospect League</t>
        </is>
      </c>
      <c r="D636" t="inlineStr">
        <is>
          <t xml:space="preserve">DPL Materials</t>
        </is>
      </c>
      <c r="F636" t="str">
        <f>HYPERLINK("https://www.ebay.com/sch/i.html?_nkw=2023+Elite+Extra+Edition+Zaibel+Zayas&amp;mkcid=1&amp;mkrid=711-53200-19255-0&amp;siteid=0&amp;campid=5339157451&amp;toolid=10001&amp;mkevt=1&amp;customid=checklist-xlsx","Find on eBay")</f>
        <v>Find on eBay</v>
      </c>
    </row>
    <row r="637">
      <c r="A637" t="inlineStr">
        <is>
          <t xml:space="preserve">5</t>
        </is>
      </c>
      <c r="B637" t="inlineStr">
        <is>
          <t xml:space="preserve">Jose Jorge</t>
        </is>
      </c>
      <c r="C637" t="inlineStr">
        <is>
          <t xml:space="preserve">Dominican Prospect League</t>
        </is>
      </c>
      <c r="D637" t="inlineStr">
        <is>
          <t xml:space="preserve">DPL Materials</t>
        </is>
      </c>
      <c r="F637" t="str">
        <f>HYPERLINK("https://www.ebay.com/sch/i.html?_nkw=2023+Elite+Extra+Edition+Jose+Jorge&amp;mkcid=1&amp;mkrid=711-53200-19255-0&amp;siteid=0&amp;campid=5339157451&amp;toolid=10001&amp;mkevt=1&amp;customid=checklist-xlsx","Find on eBay")</f>
        <v>Find on eBay</v>
      </c>
    </row>
    <row r="638">
      <c r="A638" t="inlineStr">
        <is>
          <t xml:space="preserve">6</t>
        </is>
      </c>
      <c r="B638" t="inlineStr">
        <is>
          <t xml:space="preserve">Raidin Anico</t>
        </is>
      </c>
      <c r="C638" t="inlineStr">
        <is>
          <t xml:space="preserve">Dominican Prospect League</t>
        </is>
      </c>
      <c r="D638" t="inlineStr">
        <is>
          <t xml:space="preserve">DPL Materials</t>
        </is>
      </c>
      <c r="F638" t="str">
        <f>HYPERLINK("https://www.ebay.com/sch/i.html?_nkw=2023+Elite+Extra+Edition+Raidin+Anico&amp;mkcid=1&amp;mkrid=711-53200-19255-0&amp;siteid=0&amp;campid=5339157451&amp;toolid=10001&amp;mkevt=1&amp;customid=checklist-xlsx","Find on eBay")</f>
        <v>Find on eBay</v>
      </c>
    </row>
    <row r="639">
      <c r="A639" t="inlineStr">
        <is>
          <t xml:space="preserve">7</t>
        </is>
      </c>
      <c r="B639" t="inlineStr">
        <is>
          <t xml:space="preserve">Anibal Beltre</t>
        </is>
      </c>
      <c r="C639" t="inlineStr">
        <is>
          <t xml:space="preserve">Dominican Prospect League</t>
        </is>
      </c>
      <c r="D639" t="inlineStr">
        <is>
          <t xml:space="preserve">DPL Materials</t>
        </is>
      </c>
      <c r="F639" t="str">
        <f>HYPERLINK("https://www.ebay.com/sch/i.html?_nkw=2023+Elite+Extra+Edition+Anibal+Beltre&amp;mkcid=1&amp;mkrid=711-53200-19255-0&amp;siteid=0&amp;campid=5339157451&amp;toolid=10001&amp;mkevt=1&amp;customid=checklist-xlsx","Find on eBay")</f>
        <v>Find on eBay</v>
      </c>
    </row>
    <row r="640">
      <c r="A640" t="inlineStr">
        <is>
          <t xml:space="preserve">8</t>
        </is>
      </c>
      <c r="B640" t="inlineStr">
        <is>
          <t xml:space="preserve">Angel Perez</t>
        </is>
      </c>
      <c r="C640" t="inlineStr">
        <is>
          <t xml:space="preserve">Dominican Prospect League</t>
        </is>
      </c>
      <c r="D640" t="inlineStr">
        <is>
          <t xml:space="preserve">DPL Materials</t>
        </is>
      </c>
      <c r="F640" t="str">
        <f>HYPERLINK("https://www.ebay.com/sch/i.html?_nkw=2023+Elite+Extra+Edition+Angel+Perez&amp;mkcid=1&amp;mkrid=711-53200-19255-0&amp;siteid=0&amp;campid=5339157451&amp;toolid=10001&amp;mkevt=1&amp;customid=checklist-xlsx","Find on eBay")</f>
        <v>Find on eBay</v>
      </c>
    </row>
    <row r="641">
      <c r="A641" t="inlineStr">
        <is>
          <t xml:space="preserve">9</t>
        </is>
      </c>
      <c r="B641" t="inlineStr">
        <is>
          <t xml:space="preserve">Cristopher Familia</t>
        </is>
      </c>
      <c r="C641" t="inlineStr">
        <is>
          <t xml:space="preserve">Dominican Prospect League</t>
        </is>
      </c>
      <c r="D641" t="inlineStr">
        <is>
          <t xml:space="preserve">DPL Materials</t>
        </is>
      </c>
      <c r="F641" t="str">
        <f>HYPERLINK("https://www.ebay.com/sch/i.html?_nkw=2023+Elite+Extra+Edition+Cristopher+Familia&amp;mkcid=1&amp;mkrid=711-53200-19255-0&amp;siteid=0&amp;campid=5339157451&amp;toolid=10001&amp;mkevt=1&amp;customid=checklist-xlsx","Find on eBay")</f>
        <v>Find on eBay</v>
      </c>
    </row>
    <row r="642">
      <c r="A642" t="inlineStr">
        <is>
          <t xml:space="preserve">10</t>
        </is>
      </c>
      <c r="B642" t="inlineStr">
        <is>
          <t xml:space="preserve">Ariel Rivera</t>
        </is>
      </c>
      <c r="C642" t="inlineStr">
        <is>
          <t xml:space="preserve">Dominican Prospect League</t>
        </is>
      </c>
      <c r="D642" t="inlineStr">
        <is>
          <t xml:space="preserve">DPL Materials</t>
        </is>
      </c>
      <c r="F642" t="str">
        <f>HYPERLINK("https://www.ebay.com/sch/i.html?_nkw=2023+Elite+Extra+Edition+Ariel+Rivera&amp;mkcid=1&amp;mkrid=711-53200-19255-0&amp;siteid=0&amp;campid=5339157451&amp;toolid=10001&amp;mkevt=1&amp;customid=checklist-xlsx","Find on eBay")</f>
        <v>Find on eBay</v>
      </c>
    </row>
    <row r="643">
      <c r="A643" t="inlineStr">
        <is>
          <t xml:space="preserve">11</t>
        </is>
      </c>
      <c r="B643" t="inlineStr">
        <is>
          <t xml:space="preserve">Albert Fermin</t>
        </is>
      </c>
      <c r="C643" t="inlineStr">
        <is>
          <t xml:space="preserve">Dominican Prospect League</t>
        </is>
      </c>
      <c r="D643" t="inlineStr">
        <is>
          <t xml:space="preserve">DPL Materials</t>
        </is>
      </c>
      <c r="F643" t="str">
        <f>HYPERLINK("https://www.ebay.com/sch/i.html?_nkw=2023+Elite+Extra+Edition+Albert+Fermin&amp;mkcid=1&amp;mkrid=711-53200-19255-0&amp;siteid=0&amp;campid=5339157451&amp;toolid=10001&amp;mkevt=1&amp;customid=checklist-xlsx","Find on eBay")</f>
        <v>Find on eBay</v>
      </c>
    </row>
    <row r="644">
      <c r="A644" t="inlineStr">
        <is>
          <t xml:space="preserve">12</t>
        </is>
      </c>
      <c r="B644" t="inlineStr">
        <is>
          <t xml:space="preserve">Franklin Vargas</t>
        </is>
      </c>
      <c r="C644" t="inlineStr">
        <is>
          <t xml:space="preserve">Dominican Prospect League</t>
        </is>
      </c>
      <c r="D644" t="inlineStr">
        <is>
          <t xml:space="preserve">DPL Materials</t>
        </is>
      </c>
      <c r="F644" t="str">
        <f>HYPERLINK("https://www.ebay.com/sch/i.html?_nkw=2023+Elite+Extra+Edition+Franklin+Vargas&amp;mkcid=1&amp;mkrid=711-53200-19255-0&amp;siteid=0&amp;campid=5339157451&amp;toolid=10001&amp;mkevt=1&amp;customid=checklist-xlsx","Find on eBay")</f>
        <v>Find on eBay</v>
      </c>
    </row>
    <row r="645">
      <c r="A645" t="inlineStr">
        <is>
          <t xml:space="preserve">13</t>
        </is>
      </c>
      <c r="B645" t="inlineStr">
        <is>
          <t xml:space="preserve">Brailyn Fuentes</t>
        </is>
      </c>
      <c r="C645" t="inlineStr">
        <is>
          <t xml:space="preserve">Dominican Prospect League</t>
        </is>
      </c>
      <c r="D645" t="inlineStr">
        <is>
          <t xml:space="preserve">DPL Materials</t>
        </is>
      </c>
      <c r="F645" t="str">
        <f>HYPERLINK("https://www.ebay.com/sch/i.html?_nkw=2023+Elite+Extra+Edition+Brailyn+Fuentes&amp;mkcid=1&amp;mkrid=711-53200-19255-0&amp;siteid=0&amp;campid=5339157451&amp;toolid=10001&amp;mkevt=1&amp;customid=checklist-xlsx","Find on eBay")</f>
        <v>Find on eBay</v>
      </c>
    </row>
    <row r="646">
      <c r="A646" t="inlineStr">
        <is>
          <t xml:space="preserve">14</t>
        </is>
      </c>
      <c r="B646" t="inlineStr">
        <is>
          <t xml:space="preserve">Franyel Almanzar</t>
        </is>
      </c>
      <c r="C646" t="inlineStr">
        <is>
          <t xml:space="preserve">Dominican Prospect League</t>
        </is>
      </c>
      <c r="D646" t="inlineStr">
        <is>
          <t xml:space="preserve">DPL Materials</t>
        </is>
      </c>
      <c r="F646" t="str">
        <f>HYPERLINK("https://www.ebay.com/sch/i.html?_nkw=2023+Elite+Extra+Edition+Franyel+Almanzar&amp;mkcid=1&amp;mkrid=711-53200-19255-0&amp;siteid=0&amp;campid=5339157451&amp;toolid=10001&amp;mkevt=1&amp;customid=checklist-xlsx","Find on eBay")</f>
        <v>Find on eBay</v>
      </c>
    </row>
    <row r="647">
      <c r="A647" t="inlineStr">
        <is>
          <t xml:space="preserve">15</t>
        </is>
      </c>
      <c r="B647" t="inlineStr">
        <is>
          <t xml:space="preserve">Erick Pena</t>
        </is>
      </c>
      <c r="C647" t="inlineStr">
        <is>
          <t xml:space="preserve">Dominican Prospect League</t>
        </is>
      </c>
      <c r="D647" t="inlineStr">
        <is>
          <t xml:space="preserve">DPL Materials</t>
        </is>
      </c>
      <c r="F647" t="str">
        <f>HYPERLINK("https://www.ebay.com/sch/i.html?_nkw=2023+Elite+Extra+Edition+Erick+Pena&amp;mkcid=1&amp;mkrid=711-53200-19255-0&amp;siteid=0&amp;campid=5339157451&amp;toolid=10001&amp;mkevt=1&amp;customid=checklist-xlsx","Find on eBay")</f>
        <v>Find on eBay</v>
      </c>
    </row>
    <row r="648">
      <c r="A648" t="inlineStr">
        <is>
          <t xml:space="preserve">16</t>
        </is>
      </c>
      <c r="B648" t="inlineStr">
        <is>
          <t xml:space="preserve">Brian Arauza</t>
        </is>
      </c>
      <c r="C648" t="inlineStr">
        <is>
          <t xml:space="preserve">Dominican Prospect League</t>
        </is>
      </c>
      <c r="D648" t="inlineStr">
        <is>
          <t xml:space="preserve">DPL Materials</t>
        </is>
      </c>
      <c r="F648" t="str">
        <f>HYPERLINK("https://www.ebay.com/sch/i.html?_nkw=2023+Elite+Extra+Edition+Brian+Arauza&amp;mkcid=1&amp;mkrid=711-53200-19255-0&amp;siteid=0&amp;campid=5339157451&amp;toolid=10001&amp;mkevt=1&amp;customid=checklist-xlsx","Find on eBay")</f>
        <v>Find on eBay</v>
      </c>
    </row>
    <row r="649">
      <c r="A649" t="inlineStr">
        <is>
          <t xml:space="preserve">17</t>
        </is>
      </c>
      <c r="B649" t="inlineStr">
        <is>
          <t xml:space="preserve">Angel Senyil</t>
        </is>
      </c>
      <c r="C649" t="inlineStr">
        <is>
          <t xml:space="preserve">Dominican Prospect League</t>
        </is>
      </c>
      <c r="D649" t="inlineStr">
        <is>
          <t xml:space="preserve">DPL Materials</t>
        </is>
      </c>
      <c r="F649" t="str">
        <f>HYPERLINK("https://www.ebay.com/sch/i.html?_nkw=2023+Elite+Extra+Edition+Angel+Senyil&amp;mkcid=1&amp;mkrid=711-53200-19255-0&amp;siteid=0&amp;campid=5339157451&amp;toolid=10001&amp;mkevt=1&amp;customid=checklist-xlsx","Find on eBay")</f>
        <v>Find on eBay</v>
      </c>
    </row>
    <row r="650">
      <c r="A650" t="inlineStr">
        <is>
          <t xml:space="preserve">18</t>
        </is>
      </c>
      <c r="B650" t="inlineStr">
        <is>
          <t xml:space="preserve">Luis Plasencio</t>
        </is>
      </c>
      <c r="C650" t="inlineStr">
        <is>
          <t xml:space="preserve">Dominican Prospect League</t>
        </is>
      </c>
      <c r="D650" t="inlineStr">
        <is>
          <t xml:space="preserve">DPL Materials</t>
        </is>
      </c>
      <c r="F650" t="str">
        <f>HYPERLINK("https://www.ebay.com/sch/i.html?_nkw=2023+Elite+Extra+Edition+Luis+Plasencio&amp;mkcid=1&amp;mkrid=711-53200-19255-0&amp;siteid=0&amp;campid=5339157451&amp;toolid=10001&amp;mkevt=1&amp;customid=checklist-xlsx","Find on eBay")</f>
        <v>Find on eBay</v>
      </c>
    </row>
    <row r="651">
      <c r="A651" t="inlineStr">
        <is>
          <t xml:space="preserve">19</t>
        </is>
      </c>
      <c r="B651" t="inlineStr">
        <is>
          <t xml:space="preserve">Carlos De Los Santos</t>
        </is>
      </c>
      <c r="C651" t="inlineStr">
        <is>
          <t xml:space="preserve">Dominican Prospect League</t>
        </is>
      </c>
      <c r="D651" t="inlineStr">
        <is>
          <t xml:space="preserve">DPL Materials</t>
        </is>
      </c>
      <c r="F651" t="str">
        <f>HYPERLINK("https://www.ebay.com/sch/i.html?_nkw=2023+Elite+Extra+Edition+Carlos+De+Los+Santos&amp;mkcid=1&amp;mkrid=711-53200-19255-0&amp;siteid=0&amp;campid=5339157451&amp;toolid=10001&amp;mkevt=1&amp;customid=checklist-xlsx","Find on eBay")</f>
        <v>Find on eBay</v>
      </c>
    </row>
    <row r="652">
      <c r="A652" t="inlineStr">
        <is>
          <t xml:space="preserve">20</t>
        </is>
      </c>
      <c r="B652" t="inlineStr">
        <is>
          <t xml:space="preserve">Teilon Serrano</t>
        </is>
      </c>
      <c r="C652" t="inlineStr">
        <is>
          <t xml:space="preserve">Dominican Prospect League</t>
        </is>
      </c>
      <c r="D652" t="inlineStr">
        <is>
          <t xml:space="preserve">DPL Materials</t>
        </is>
      </c>
      <c r="F652" t="str">
        <f>HYPERLINK("https://www.ebay.com/sch/i.html?_nkw=2023+Elite+Extra+Edition+Teilon+Serrano&amp;mkcid=1&amp;mkrid=711-53200-19255-0&amp;siteid=0&amp;campid=5339157451&amp;toolid=10001&amp;mkevt=1&amp;customid=checklist-xlsx","Find on eBay")</f>
        <v>Find on eBay</v>
      </c>
    </row>
    <row r="653">
      <c r="A653" t="inlineStr">
        <is>
          <t xml:space="preserve">1</t>
        </is>
      </c>
      <c r="B653" t="inlineStr">
        <is>
          <t xml:space="preserve">Arjun Nimmala</t>
        </is>
      </c>
      <c r="C653" t="inlineStr">
        <is>
          <t xml:space="preserve">Toronto Blue Jays</t>
        </is>
      </c>
      <c r="D653" t="inlineStr">
        <is>
          <t xml:space="preserve">Future Star Status</t>
        </is>
      </c>
      <c r="F653" t="str">
        <f>HYPERLINK("https://www.ebay.com/sch/i.html?_nkw=2023+Elite+Extra+Edition+Arjun+Nimmala&amp;mkcid=1&amp;mkrid=711-53200-19255-0&amp;siteid=0&amp;campid=5339157451&amp;toolid=10001&amp;mkevt=1&amp;customid=checklist-xlsx","Find on eBay")</f>
        <v>Find on eBay</v>
      </c>
    </row>
    <row r="654">
      <c r="A654" t="inlineStr">
        <is>
          <t xml:space="preserve">2</t>
        </is>
      </c>
      <c r="B654" t="inlineStr">
        <is>
          <t xml:space="preserve">Blake Mitchell</t>
        </is>
      </c>
      <c r="C654" t="inlineStr">
        <is>
          <t xml:space="preserve">Kansas City Royals</t>
        </is>
      </c>
      <c r="D654" t="inlineStr">
        <is>
          <t xml:space="preserve">Future Star Status</t>
        </is>
      </c>
      <c r="F654" t="str">
        <f>HYPERLINK("https://www.ebay.com/sch/i.html?_nkw=2023+Elite+Extra+Edition+Blake+Mitchell&amp;mkcid=1&amp;mkrid=711-53200-19255-0&amp;siteid=0&amp;campid=5339157451&amp;toolid=10001&amp;mkevt=1&amp;customid=checklist-xlsx","Find on eBay")</f>
        <v>Find on eBay</v>
      </c>
    </row>
    <row r="655">
      <c r="A655" t="inlineStr">
        <is>
          <t xml:space="preserve">3</t>
        </is>
      </c>
      <c r="B655" t="inlineStr">
        <is>
          <t xml:space="preserve">Ralphy Velazquez</t>
        </is>
      </c>
      <c r="C655" t="inlineStr">
        <is>
          <t xml:space="preserve">Cleveland Guardians</t>
        </is>
      </c>
      <c r="D655" t="inlineStr">
        <is>
          <t xml:space="preserve">Future Star Status</t>
        </is>
      </c>
      <c r="F655" t="str">
        <f>HYPERLINK("https://www.ebay.com/sch/i.html?_nkw=2023+Elite+Extra+Edition+Ralphy+Velazquez&amp;mkcid=1&amp;mkrid=711-53200-19255-0&amp;siteid=0&amp;campid=5339157451&amp;toolid=10001&amp;mkevt=1&amp;customid=checklist-xlsx","Find on eBay")</f>
        <v>Find on eBay</v>
      </c>
    </row>
    <row r="656">
      <c r="A656" t="inlineStr">
        <is>
          <t xml:space="preserve">4</t>
        </is>
      </c>
      <c r="B656" t="inlineStr">
        <is>
          <t xml:space="preserve">Nolan Schanuel</t>
        </is>
      </c>
      <c r="C656" t="inlineStr">
        <is>
          <t xml:space="preserve">Los Angeles Angels</t>
        </is>
      </c>
      <c r="D656" t="inlineStr">
        <is>
          <t xml:space="preserve">Future Star Status</t>
        </is>
      </c>
      <c r="F656" t="str">
        <f>HYPERLINK("https://www.ebay.com/sch/i.html?_nkw=2023+Elite+Extra+Edition+Nolan+Schanuel&amp;mkcid=1&amp;mkrid=711-53200-19255-0&amp;siteid=0&amp;campid=5339157451&amp;toolid=10001&amp;mkevt=1&amp;customid=checklist-xlsx","Find on eBay")</f>
        <v>Find on eBay</v>
      </c>
    </row>
    <row r="657">
      <c r="A657" t="inlineStr">
        <is>
          <t xml:space="preserve">5</t>
        </is>
      </c>
      <c r="B657" t="inlineStr">
        <is>
          <t xml:space="preserve">Colin Houck</t>
        </is>
      </c>
      <c r="C657" t="inlineStr">
        <is>
          <t xml:space="preserve">New York Mets</t>
        </is>
      </c>
      <c r="D657" t="inlineStr">
        <is>
          <t xml:space="preserve">Future Star Status</t>
        </is>
      </c>
      <c r="F657" t="str">
        <f>HYPERLINK("https://www.ebay.com/sch/i.html?_nkw=2023+Elite+Extra+Edition+Colin+Houck&amp;mkcid=1&amp;mkrid=711-53200-19255-0&amp;siteid=0&amp;campid=5339157451&amp;toolid=10001&amp;mkevt=1&amp;customid=checklist-xlsx","Find on eBay")</f>
        <v>Find on eBay</v>
      </c>
    </row>
    <row r="658">
      <c r="A658" t="inlineStr">
        <is>
          <t xml:space="preserve">6</t>
        </is>
      </c>
      <c r="B658" t="inlineStr">
        <is>
          <t xml:space="preserve">Kyle Teel</t>
        </is>
      </c>
      <c r="C658" t="inlineStr">
        <is>
          <t xml:space="preserve">Boston Red Sox</t>
        </is>
      </c>
      <c r="D658" t="inlineStr">
        <is>
          <t xml:space="preserve">Future Star Status</t>
        </is>
      </c>
      <c r="F658" t="str">
        <f>HYPERLINK("https://www.ebay.com/sch/i.html?_nkw=2023+Elite+Extra+Edition+Kyle+Teel&amp;mkcid=1&amp;mkrid=711-53200-19255-0&amp;siteid=0&amp;campid=5339157451&amp;toolid=10001&amp;mkevt=1&amp;customid=checklist-xlsx","Find on eBay")</f>
        <v>Find on eBay</v>
      </c>
    </row>
    <row r="659">
      <c r="A659" t="inlineStr">
        <is>
          <t xml:space="preserve">7</t>
        </is>
      </c>
      <c r="B659" t="inlineStr">
        <is>
          <t xml:space="preserve">Bryce Eldridge</t>
        </is>
      </c>
      <c r="C659" t="inlineStr">
        <is>
          <t xml:space="preserve">San Francisco Giants</t>
        </is>
      </c>
      <c r="D659" t="inlineStr">
        <is>
          <t xml:space="preserve">Future Star Status</t>
        </is>
      </c>
      <c r="F659" t="str">
        <f>HYPERLINK("https://www.ebay.com/sch/i.html?_nkw=2023+Elite+Extra+Edition+Bryce+Eldridge&amp;mkcid=1&amp;mkrid=711-53200-19255-0&amp;siteid=0&amp;campid=5339157451&amp;toolid=10001&amp;mkevt=1&amp;customid=checklist-xlsx","Find on eBay")</f>
        <v>Find on eBay</v>
      </c>
    </row>
    <row r="660">
      <c r="A660" t="inlineStr">
        <is>
          <t xml:space="preserve">8</t>
        </is>
      </c>
      <c r="B660" t="inlineStr">
        <is>
          <t xml:space="preserve">Paul Skenes</t>
        </is>
      </c>
      <c r="C660" t="inlineStr">
        <is>
          <t xml:space="preserve">Pittsburgh Pirates</t>
        </is>
      </c>
      <c r="D660" t="inlineStr">
        <is>
          <t xml:space="preserve">Future Star Status</t>
        </is>
      </c>
      <c r="F660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661">
      <c r="A661" t="inlineStr">
        <is>
          <t xml:space="preserve">9</t>
        </is>
      </c>
      <c r="B661" t="inlineStr">
        <is>
          <t xml:space="preserve">Brock Wilken</t>
        </is>
      </c>
      <c r="C661" t="inlineStr">
        <is>
          <t xml:space="preserve">Milwaukee Brewers</t>
        </is>
      </c>
      <c r="D661" t="inlineStr">
        <is>
          <t xml:space="preserve">Future Star Status</t>
        </is>
      </c>
      <c r="F661" t="str">
        <f>HYPERLINK("https://www.ebay.com/sch/i.html?_nkw=2023+Elite+Extra+Edition+Brock+Wilken&amp;mkcid=1&amp;mkrid=711-53200-19255-0&amp;siteid=0&amp;campid=5339157451&amp;toolid=10001&amp;mkevt=1&amp;customid=checklist-xlsx","Find on eBay")</f>
        <v>Find on eBay</v>
      </c>
    </row>
    <row r="662">
      <c r="A662" t="inlineStr">
        <is>
          <t xml:space="preserve">10</t>
        </is>
      </c>
      <c r="B662" t="inlineStr">
        <is>
          <t xml:space="preserve">Jacob Wilson</t>
        </is>
      </c>
      <c r="C662" t="inlineStr">
        <is>
          <t xml:space="preserve">Oakland Athletics</t>
        </is>
      </c>
      <c r="D662" t="inlineStr">
        <is>
          <t xml:space="preserve">Future Star Status</t>
        </is>
      </c>
      <c r="F662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663">
      <c r="A663" t="inlineStr">
        <is>
          <t xml:space="preserve">11</t>
        </is>
      </c>
      <c r="B663" t="inlineStr">
        <is>
          <t xml:space="preserve">Chase Davis</t>
        </is>
      </c>
      <c r="C663" t="inlineStr">
        <is>
          <t xml:space="preserve">St. Louis Cardinals</t>
        </is>
      </c>
      <c r="D663" t="inlineStr">
        <is>
          <t xml:space="preserve">Future Star Status</t>
        </is>
      </c>
      <c r="F663" t="str">
        <f>HYPERLINK("https://www.ebay.com/sch/i.html?_nkw=2023+Elite+Extra+Edition+Chase+Davis&amp;mkcid=1&amp;mkrid=711-53200-19255-0&amp;siteid=0&amp;campid=5339157451&amp;toolid=10001&amp;mkevt=1&amp;customid=checklist-xlsx","Find on eBay")</f>
        <v>Find on eBay</v>
      </c>
    </row>
    <row r="664">
      <c r="A664" t="inlineStr">
        <is>
          <t xml:space="preserve">12</t>
        </is>
      </c>
      <c r="B664" t="inlineStr">
        <is>
          <t xml:space="preserve">Chase Dollander</t>
        </is>
      </c>
      <c r="C664" t="inlineStr">
        <is>
          <t xml:space="preserve">Colorado Rockies</t>
        </is>
      </c>
      <c r="D664" t="inlineStr">
        <is>
          <t xml:space="preserve">Future Star Status</t>
        </is>
      </c>
      <c r="F664" t="str">
        <f>HYPERLINK("https://www.ebay.com/sch/i.html?_nkw=2023+Elite+Extra+Edition+Chase+Dollander&amp;mkcid=1&amp;mkrid=711-53200-19255-0&amp;siteid=0&amp;campid=5339157451&amp;toolid=10001&amp;mkevt=1&amp;customid=checklist-xlsx","Find on eBay")</f>
        <v>Find on eBay</v>
      </c>
    </row>
    <row r="665">
      <c r="A665" t="inlineStr">
        <is>
          <t xml:space="preserve">13</t>
        </is>
      </c>
      <c r="B665" t="inlineStr">
        <is>
          <t xml:space="preserve">George Lombard Jr.</t>
        </is>
      </c>
      <c r="C665" t="inlineStr">
        <is>
          <t xml:space="preserve">New York Yankees</t>
        </is>
      </c>
      <c r="D665" t="inlineStr">
        <is>
          <t xml:space="preserve">Future Star Status</t>
        </is>
      </c>
      <c r="F665" t="str">
        <f>HYPERLINK("https://www.ebay.com/sch/i.html?_nkw=2023+Elite+Extra+Edition+George+Lombard+Jr.&amp;mkcid=1&amp;mkrid=711-53200-19255-0&amp;siteid=0&amp;campid=5339157451&amp;toolid=10001&amp;mkevt=1&amp;customid=checklist-xlsx","Find on eBay")</f>
        <v>Find on eBay</v>
      </c>
    </row>
    <row r="666">
      <c r="A666" t="inlineStr">
        <is>
          <t xml:space="preserve">14</t>
        </is>
      </c>
      <c r="B666" t="inlineStr">
        <is>
          <t xml:space="preserve">Tommy Troy</t>
        </is>
      </c>
      <c r="C666" t="inlineStr">
        <is>
          <t xml:space="preserve">Arizona Diamondbacks</t>
        </is>
      </c>
      <c r="D666" t="inlineStr">
        <is>
          <t xml:space="preserve">Future Star Status</t>
        </is>
      </c>
      <c r="F666" t="str">
        <f>HYPERLINK("https://www.ebay.com/sch/i.html?_nkw=2023+Elite+Extra+Edition+Tommy+Troy&amp;mkcid=1&amp;mkrid=711-53200-19255-0&amp;siteid=0&amp;campid=5339157451&amp;toolid=10001&amp;mkevt=1&amp;customid=checklist-xlsx","Find on eBay")</f>
        <v>Find on eBay</v>
      </c>
    </row>
    <row r="667">
      <c r="A667" t="inlineStr">
        <is>
          <t xml:space="preserve">15</t>
        </is>
      </c>
      <c r="B667" t="inlineStr">
        <is>
          <t xml:space="preserve">Dillon Head</t>
        </is>
      </c>
      <c r="C667" t="inlineStr">
        <is>
          <t xml:space="preserve">San Diego Padres</t>
        </is>
      </c>
      <c r="D667" t="inlineStr">
        <is>
          <t xml:space="preserve">Future Star Status</t>
        </is>
      </c>
      <c r="F667" t="str">
        <f>HYPERLINK("https://www.ebay.com/sch/i.html?_nkw=2023+Elite+Extra+Edition+Dillon+Head&amp;mkcid=1&amp;mkrid=711-53200-19255-0&amp;siteid=0&amp;campid=5339157451&amp;toolid=10001&amp;mkevt=1&amp;customid=checklist-xlsx","Find on eBay")</f>
        <v>Find on eBay</v>
      </c>
    </row>
    <row r="668">
      <c r="A668" t="inlineStr">
        <is>
          <t xml:space="preserve">16</t>
        </is>
      </c>
      <c r="B668" t="inlineStr">
        <is>
          <t xml:space="preserve">Jacob Gonzalez</t>
        </is>
      </c>
      <c r="C668" t="inlineStr">
        <is>
          <t xml:space="preserve">Chicago White Sox</t>
        </is>
      </c>
      <c r="D668" t="inlineStr">
        <is>
          <t xml:space="preserve">Future Star Status</t>
        </is>
      </c>
      <c r="F668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669">
      <c r="A669" t="inlineStr">
        <is>
          <t xml:space="preserve">17</t>
        </is>
      </c>
      <c r="B669" t="inlineStr">
        <is>
          <t xml:space="preserve">Enrique Bradfield Jr.</t>
        </is>
      </c>
      <c r="C669" t="inlineStr">
        <is>
          <t xml:space="preserve">Baltimore Orioles</t>
        </is>
      </c>
      <c r="D669" t="inlineStr">
        <is>
          <t xml:space="preserve">Future Star Status</t>
        </is>
      </c>
      <c r="F669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670">
      <c r="A670" t="inlineStr">
        <is>
          <t xml:space="preserve">18</t>
        </is>
      </c>
      <c r="B670" t="inlineStr">
        <is>
          <t xml:space="preserve">Dylan Crews</t>
        </is>
      </c>
      <c r="C670" t="inlineStr">
        <is>
          <t xml:space="preserve">Washington Nationals</t>
        </is>
      </c>
      <c r="D670" t="inlineStr">
        <is>
          <t xml:space="preserve">Future Star Status</t>
        </is>
      </c>
      <c r="F670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671">
      <c r="A671" t="inlineStr">
        <is>
          <t xml:space="preserve">19</t>
        </is>
      </c>
      <c r="B671" t="inlineStr">
        <is>
          <t xml:space="preserve">Brayden Taylor</t>
        </is>
      </c>
      <c r="C671" t="inlineStr">
        <is>
          <t xml:space="preserve">Tampa Bay Rays</t>
        </is>
      </c>
      <c r="D671" t="inlineStr">
        <is>
          <t xml:space="preserve">Future Star Status</t>
        </is>
      </c>
      <c r="F671" t="str">
        <f>HYPERLINK("https://www.ebay.com/sch/i.html?_nkw=2023+Elite+Extra+Edition+Brayden+Taylor&amp;mkcid=1&amp;mkrid=711-53200-19255-0&amp;siteid=0&amp;campid=5339157451&amp;toolid=10001&amp;mkevt=1&amp;customid=checklist-xlsx","Find on eBay")</f>
        <v>Find on eBay</v>
      </c>
    </row>
    <row r="672">
      <c r="A672" t="inlineStr">
        <is>
          <t xml:space="preserve">20</t>
        </is>
      </c>
      <c r="B672" t="inlineStr">
        <is>
          <t xml:space="preserve">Rhett Lowder</t>
        </is>
      </c>
      <c r="C672" t="inlineStr">
        <is>
          <t xml:space="preserve">Cincinnati Reds</t>
        </is>
      </c>
      <c r="D672" t="inlineStr">
        <is>
          <t xml:space="preserve">Future Star Status</t>
        </is>
      </c>
      <c r="F672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673">
      <c r="A673" t="inlineStr">
        <is>
          <t xml:space="preserve">21</t>
        </is>
      </c>
      <c r="B673" t="inlineStr">
        <is>
          <t xml:space="preserve">Colt Emerson</t>
        </is>
      </c>
      <c r="C673" t="inlineStr">
        <is>
          <t xml:space="preserve">Seattle Mariners</t>
        </is>
      </c>
      <c r="D673" t="inlineStr">
        <is>
          <t xml:space="preserve">Future Star Status</t>
        </is>
      </c>
      <c r="F673" t="str">
        <f>HYPERLINK("https://www.ebay.com/sch/i.html?_nkw=2023+Elite+Extra+Edition+Colt+Emerson&amp;mkcid=1&amp;mkrid=711-53200-19255-0&amp;siteid=0&amp;campid=5339157451&amp;toolid=10001&amp;mkevt=1&amp;customid=checklist-xlsx","Find on eBay")</f>
        <v>Find on eBay</v>
      </c>
    </row>
    <row r="674">
      <c r="A674" t="inlineStr">
        <is>
          <t xml:space="preserve">22</t>
        </is>
      </c>
      <c r="B674" t="inlineStr">
        <is>
          <t xml:space="preserve">Noble Meyer</t>
        </is>
      </c>
      <c r="C674" t="inlineStr">
        <is>
          <t xml:space="preserve">Miami Marlins</t>
        </is>
      </c>
      <c r="D674" t="inlineStr">
        <is>
          <t xml:space="preserve">Future Star Status</t>
        </is>
      </c>
      <c r="F674" t="str">
        <f>HYPERLINK("https://www.ebay.com/sch/i.html?_nkw=2023+Elite+Extra+Edition+Noble+Meyer&amp;mkcid=1&amp;mkrid=711-53200-19255-0&amp;siteid=0&amp;campid=5339157451&amp;toolid=10001&amp;mkevt=1&amp;customid=checklist-xlsx","Find on eBay")</f>
        <v>Find on eBay</v>
      </c>
    </row>
    <row r="675">
      <c r="A675" t="inlineStr">
        <is>
          <t xml:space="preserve">23</t>
        </is>
      </c>
      <c r="B675" t="inlineStr">
        <is>
          <t xml:space="preserve">Aidan Miller</t>
        </is>
      </c>
      <c r="C675" t="inlineStr">
        <is>
          <t xml:space="preserve">Philadelphia Phillies</t>
        </is>
      </c>
      <c r="D675" t="inlineStr">
        <is>
          <t xml:space="preserve">Future Star Status</t>
        </is>
      </c>
      <c r="F675" t="str">
        <f>HYPERLINK("https://www.ebay.com/sch/i.html?_nkw=2023+Elite+Extra+Edition+Aidan+Miller&amp;mkcid=1&amp;mkrid=711-53200-19255-0&amp;siteid=0&amp;campid=5339157451&amp;toolid=10001&amp;mkevt=1&amp;customid=checklist-xlsx","Find on eBay")</f>
        <v>Find on eBay</v>
      </c>
    </row>
    <row r="676">
      <c r="A676" t="inlineStr">
        <is>
          <t xml:space="preserve">24</t>
        </is>
      </c>
      <c r="B676" t="inlineStr">
        <is>
          <t xml:space="preserve">Matt Shaw</t>
        </is>
      </c>
      <c r="C676" t="inlineStr">
        <is>
          <t xml:space="preserve">Chicago Cubs</t>
        </is>
      </c>
      <c r="D676" t="inlineStr">
        <is>
          <t xml:space="preserve">Future Star Status</t>
        </is>
      </c>
      <c r="F676" t="str">
        <f>HYPERLINK("https://www.ebay.com/sch/i.html?_nkw=2023+Elite+Extra+Edition+Matt+Shaw&amp;mkcid=1&amp;mkrid=711-53200-19255-0&amp;siteid=0&amp;campid=5339157451&amp;toolid=10001&amp;mkevt=1&amp;customid=checklist-xlsx","Find on eBay")</f>
        <v>Find on eBay</v>
      </c>
    </row>
    <row r="677">
      <c r="A677" t="inlineStr">
        <is>
          <t xml:space="preserve">25</t>
        </is>
      </c>
      <c r="B677" t="inlineStr">
        <is>
          <t xml:space="preserve">Tai Peete</t>
        </is>
      </c>
      <c r="C677" t="inlineStr">
        <is>
          <t xml:space="preserve">Seattle Mariners</t>
        </is>
      </c>
      <c r="D677" t="inlineStr">
        <is>
          <t xml:space="preserve">Future Star Status</t>
        </is>
      </c>
      <c r="F677" t="str">
        <f>HYPERLINK("https://www.ebay.com/sch/i.html?_nkw=2023+Elite+Extra+Edition+Tai+Peete&amp;mkcid=1&amp;mkrid=711-53200-19255-0&amp;siteid=0&amp;campid=5339157451&amp;toolid=10001&amp;mkevt=1&amp;customid=checklist-xlsx","Find on eBay")</f>
        <v>Find on eBay</v>
      </c>
    </row>
    <row r="678">
      <c r="A678" t="inlineStr">
        <is>
          <t xml:space="preserve">1</t>
        </is>
      </c>
      <c r="B678" t="inlineStr">
        <is>
          <t xml:space="preserve">Sean Sullivan</t>
        </is>
      </c>
      <c r="D678" t="inlineStr">
        <is>
          <t xml:space="preserve">Higher Learning</t>
        </is>
      </c>
      <c r="F678" t="str">
        <f>HYPERLINK("https://www.ebay.com/sch/i.html?_nkw=2023+Elite+Extra+Edition+Sean+Sullivan&amp;mkcid=1&amp;mkrid=711-53200-19255-0&amp;siteid=0&amp;campid=5339157451&amp;toolid=10001&amp;mkevt=1&amp;customid=checklist-xlsx","Find on eBay")</f>
        <v>Find on eBay</v>
      </c>
    </row>
    <row r="679">
      <c r="A679" t="inlineStr">
        <is>
          <t xml:space="preserve">2</t>
        </is>
      </c>
      <c r="B679" t="inlineStr">
        <is>
          <t xml:space="preserve">Chase Davis</t>
        </is>
      </c>
      <c r="D679" t="inlineStr">
        <is>
          <t xml:space="preserve">Higher Learning</t>
        </is>
      </c>
      <c r="F679" t="str">
        <f>HYPERLINK("https://www.ebay.com/sch/i.html?_nkw=2023+Elite+Extra+Edition+Chase+Davis&amp;mkcid=1&amp;mkrid=711-53200-19255-0&amp;siteid=0&amp;campid=5339157451&amp;toolid=10001&amp;mkevt=1&amp;customid=checklist-xlsx","Find on eBay")</f>
        <v>Find on eBay</v>
      </c>
    </row>
    <row r="680">
      <c r="A680" t="inlineStr">
        <is>
          <t xml:space="preserve">3</t>
        </is>
      </c>
      <c r="B680" t="inlineStr">
        <is>
          <t xml:space="preserve">Luke Keaschall</t>
        </is>
      </c>
      <c r="D680" t="inlineStr">
        <is>
          <t xml:space="preserve">Higher Learning</t>
        </is>
      </c>
      <c r="F680" t="str">
        <f>HYPERLINK("https://www.ebay.com/sch/i.html?_nkw=2023+Elite+Extra+Edition+Luke+Keaschall&amp;mkcid=1&amp;mkrid=711-53200-19255-0&amp;siteid=0&amp;campid=5339157451&amp;toolid=10001&amp;mkevt=1&amp;customid=checklist-xlsx","Find on eBay")</f>
        <v>Find on eBay</v>
      </c>
    </row>
    <row r="681">
      <c r="A681" t="inlineStr">
        <is>
          <t xml:space="preserve">4</t>
        </is>
      </c>
      <c r="B681" t="inlineStr">
        <is>
          <t xml:space="preserve">Tommy Troy</t>
        </is>
      </c>
      <c r="D681" t="inlineStr">
        <is>
          <t xml:space="preserve">Higher Learning</t>
        </is>
      </c>
      <c r="F681" t="str">
        <f>HYPERLINK("https://www.ebay.com/sch/i.html?_nkw=2023+Elite+Extra+Edition+Tommy+Troy&amp;mkcid=1&amp;mkrid=711-53200-19255-0&amp;siteid=0&amp;campid=5339157451&amp;toolid=10001&amp;mkevt=1&amp;customid=checklist-xlsx","Find on eBay")</f>
        <v>Find on eBay</v>
      </c>
    </row>
    <row r="682">
      <c r="A682" t="inlineStr">
        <is>
          <t xml:space="preserve">5</t>
        </is>
      </c>
      <c r="B682" t="inlineStr">
        <is>
          <t xml:space="preserve">Drue Hackenberg</t>
        </is>
      </c>
      <c r="D682" t="inlineStr">
        <is>
          <t xml:space="preserve">Higher Learning</t>
        </is>
      </c>
      <c r="F682" t="str">
        <f>HYPERLINK("https://www.ebay.com/sch/i.html?_nkw=2023+Elite+Extra+Edition+Drue+Hackenberg&amp;mkcid=1&amp;mkrid=711-53200-19255-0&amp;siteid=0&amp;campid=5339157451&amp;toolid=10001&amp;mkevt=1&amp;customid=checklist-xlsx","Find on eBay")</f>
        <v>Find on eBay</v>
      </c>
    </row>
    <row r="683">
      <c r="A683" t="inlineStr">
        <is>
          <t xml:space="preserve">6</t>
        </is>
      </c>
      <c r="B683" t="inlineStr">
        <is>
          <t xml:space="preserve">Enrique Bradfield</t>
        </is>
      </c>
      <c r="D683" t="inlineStr">
        <is>
          <t xml:space="preserve">Higher Learning</t>
        </is>
      </c>
      <c r="F683" t="str">
        <f>HYPERLINK("https://www.ebay.com/sch/i.html?_nkw=2023+Elite+Extra+Edition+Enrique+Bradfield&amp;mkcid=1&amp;mkrid=711-53200-19255-0&amp;siteid=0&amp;campid=5339157451&amp;toolid=10001&amp;mkevt=1&amp;customid=checklist-xlsx","Find on eBay")</f>
        <v>Find on eBay</v>
      </c>
    </row>
    <row r="684">
      <c r="A684" t="inlineStr">
        <is>
          <t xml:space="preserve">7</t>
        </is>
      </c>
      <c r="B684" t="inlineStr">
        <is>
          <t xml:space="preserve">Brayden Taylor</t>
        </is>
      </c>
      <c r="D684" t="inlineStr">
        <is>
          <t xml:space="preserve">Higher Learning</t>
        </is>
      </c>
      <c r="F684" t="str">
        <f>HYPERLINK("https://www.ebay.com/sch/i.html?_nkw=2023+Elite+Extra+Edition+Brayden+Taylor&amp;mkcid=1&amp;mkrid=711-53200-19255-0&amp;siteid=0&amp;campid=5339157451&amp;toolid=10001&amp;mkevt=1&amp;customid=checklist-xlsx","Find on eBay")</f>
        <v>Find on eBay</v>
      </c>
    </row>
    <row r="685">
      <c r="A685" t="inlineStr">
        <is>
          <t xml:space="preserve">8</t>
        </is>
      </c>
      <c r="B685" t="inlineStr">
        <is>
          <t xml:space="preserve">Nolan Schanuel</t>
        </is>
      </c>
      <c r="D685" t="inlineStr">
        <is>
          <t xml:space="preserve">Higher Learning</t>
        </is>
      </c>
      <c r="F685" t="str">
        <f>HYPERLINK("https://www.ebay.com/sch/i.html?_nkw=2023+Elite+Extra+Edition+Nolan+Schanuel&amp;mkcid=1&amp;mkrid=711-53200-19255-0&amp;siteid=0&amp;campid=5339157451&amp;toolid=10001&amp;mkevt=1&amp;customid=checklist-xlsx","Find on eBay")</f>
        <v>Find on eBay</v>
      </c>
    </row>
    <row r="686">
      <c r="A686" t="inlineStr">
        <is>
          <t xml:space="preserve">9</t>
        </is>
      </c>
      <c r="B686" t="inlineStr">
        <is>
          <t xml:space="preserve">Matt Shaw</t>
        </is>
      </c>
      <c r="D686" t="inlineStr">
        <is>
          <t xml:space="preserve">Higher Learning</t>
        </is>
      </c>
      <c r="F686" t="str">
        <f>HYPERLINK("https://www.ebay.com/sch/i.html?_nkw=2023+Elite+Extra+Edition+Matt+Shaw&amp;mkcid=1&amp;mkrid=711-53200-19255-0&amp;siteid=0&amp;campid=5339157451&amp;toolid=10001&amp;mkevt=1&amp;customid=checklist-xlsx","Find on eBay")</f>
        <v>Find on eBay</v>
      </c>
    </row>
    <row r="687">
      <c r="A687" t="inlineStr">
        <is>
          <t xml:space="preserve">10</t>
        </is>
      </c>
      <c r="B687" t="inlineStr">
        <is>
          <t xml:space="preserve">Paul Skenes</t>
        </is>
      </c>
      <c r="D687" t="inlineStr">
        <is>
          <t xml:space="preserve">Higher Learning</t>
        </is>
      </c>
      <c r="F687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688">
      <c r="A688" t="inlineStr">
        <is>
          <t xml:space="preserve">11</t>
        </is>
      </c>
      <c r="B688" t="inlineStr">
        <is>
          <t xml:space="preserve">Gino Groover</t>
        </is>
      </c>
      <c r="D688" t="inlineStr">
        <is>
          <t xml:space="preserve">Higher Learning</t>
        </is>
      </c>
      <c r="F688" t="str">
        <f>HYPERLINK("https://www.ebay.com/sch/i.html?_nkw=2023+Elite+Extra+Edition+Gino+Groover&amp;mkcid=1&amp;mkrid=711-53200-19255-0&amp;siteid=0&amp;campid=5339157451&amp;toolid=10001&amp;mkevt=1&amp;customid=checklist-xlsx","Find on eBay")</f>
        <v>Find on eBay</v>
      </c>
    </row>
    <row r="689">
      <c r="A689" t="inlineStr">
        <is>
          <t xml:space="preserve">12</t>
        </is>
      </c>
      <c r="B689" t="inlineStr">
        <is>
          <t xml:space="preserve">Chase Dollander</t>
        </is>
      </c>
      <c r="D689" t="inlineStr">
        <is>
          <t xml:space="preserve">Higher Learning</t>
        </is>
      </c>
      <c r="F689" t="str">
        <f>HYPERLINK("https://www.ebay.com/sch/i.html?_nkw=2023+Elite+Extra+Edition+Chase+Dollander&amp;mkcid=1&amp;mkrid=711-53200-19255-0&amp;siteid=0&amp;campid=5339157451&amp;toolid=10001&amp;mkevt=1&amp;customid=checklist-xlsx","Find on eBay")</f>
        <v>Find on eBay</v>
      </c>
    </row>
    <row r="690">
      <c r="A690" t="inlineStr">
        <is>
          <t xml:space="preserve">13</t>
        </is>
      </c>
      <c r="B690" t="inlineStr">
        <is>
          <t xml:space="preserve">Grant Taylor</t>
        </is>
      </c>
      <c r="D690" t="inlineStr">
        <is>
          <t xml:space="preserve">Higher Learning</t>
        </is>
      </c>
      <c r="F690" t="str">
        <f>HYPERLINK("https://www.ebay.com/sch/i.html?_nkw=2023+Elite+Extra+Edition+Grant+Taylor&amp;mkcid=1&amp;mkrid=711-53200-19255-0&amp;siteid=0&amp;campid=5339157451&amp;toolid=10001&amp;mkevt=1&amp;customid=checklist-xlsx","Find on eBay")</f>
        <v>Find on eBay</v>
      </c>
    </row>
    <row r="691">
      <c r="A691" t="inlineStr">
        <is>
          <t xml:space="preserve">14</t>
        </is>
      </c>
      <c r="B691" t="inlineStr">
        <is>
          <t xml:space="preserve">Jacob Gonzalez</t>
        </is>
      </c>
      <c r="D691" t="inlineStr">
        <is>
          <t xml:space="preserve">Higher Learning</t>
        </is>
      </c>
      <c r="F691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692">
      <c r="A692" t="inlineStr">
        <is>
          <t xml:space="preserve">15</t>
        </is>
      </c>
      <c r="B692" t="inlineStr">
        <is>
          <t xml:space="preserve">Mac Horvath</t>
        </is>
      </c>
      <c r="D692" t="inlineStr">
        <is>
          <t xml:space="preserve">Higher Learning</t>
        </is>
      </c>
      <c r="F692" t="str">
        <f>HYPERLINK("https://www.ebay.com/sch/i.html?_nkw=2023+Elite+Extra+Edition+Mac+Horvath&amp;mkcid=1&amp;mkrid=711-53200-19255-0&amp;siteid=0&amp;campid=5339157451&amp;toolid=10001&amp;mkevt=1&amp;customid=checklist-xlsx","Find on eBay")</f>
        <v>Find on eBay</v>
      </c>
    </row>
    <row r="693">
      <c r="A693" t="inlineStr">
        <is>
          <t xml:space="preserve">16</t>
        </is>
      </c>
      <c r="B693" t="inlineStr">
        <is>
          <t xml:space="preserve">Dylan Crews</t>
        </is>
      </c>
      <c r="D693" t="inlineStr">
        <is>
          <t xml:space="preserve">Higher Learning</t>
        </is>
      </c>
      <c r="F693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694">
      <c r="A694" t="inlineStr">
        <is>
          <t xml:space="preserve">17</t>
        </is>
      </c>
      <c r="B694" t="inlineStr">
        <is>
          <t xml:space="preserve">Rhett Lowder</t>
        </is>
      </c>
      <c r="D694" t="inlineStr">
        <is>
          <t xml:space="preserve">Higher Learning</t>
        </is>
      </c>
      <c r="F694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695">
      <c r="A695" t="inlineStr">
        <is>
          <t xml:space="preserve">18</t>
        </is>
      </c>
      <c r="B695" t="inlineStr">
        <is>
          <t xml:space="preserve">Kyle Teel</t>
        </is>
      </c>
      <c r="D695" t="inlineStr">
        <is>
          <t xml:space="preserve">Higher Learning</t>
        </is>
      </c>
      <c r="F695" t="str">
        <f>HYPERLINK("https://www.ebay.com/sch/i.html?_nkw=2023+Elite+Extra+Edition+Kyle+Teel&amp;mkcid=1&amp;mkrid=711-53200-19255-0&amp;siteid=0&amp;campid=5339157451&amp;toolid=10001&amp;mkevt=1&amp;customid=checklist-xlsx","Find on eBay")</f>
        <v>Find on eBay</v>
      </c>
    </row>
    <row r="696">
      <c r="A696" t="inlineStr">
        <is>
          <t xml:space="preserve">19</t>
        </is>
      </c>
      <c r="B696" t="inlineStr">
        <is>
          <t xml:space="preserve">Ty Floyd</t>
        </is>
      </c>
      <c r="D696" t="inlineStr">
        <is>
          <t xml:space="preserve">Higher Learning</t>
        </is>
      </c>
      <c r="F696" t="str">
        <f>HYPERLINK("https://www.ebay.com/sch/i.html?_nkw=2023+Elite+Extra+Edition+Ty+Floyd&amp;mkcid=1&amp;mkrid=711-53200-19255-0&amp;siteid=0&amp;campid=5339157451&amp;toolid=10001&amp;mkevt=1&amp;customid=checklist-xlsx","Find on eBay")</f>
        <v>Find on eBay</v>
      </c>
    </row>
    <row r="697">
      <c r="A697" t="inlineStr">
        <is>
          <t xml:space="preserve">20</t>
        </is>
      </c>
      <c r="B697" t="inlineStr">
        <is>
          <t xml:space="preserve">Brock Wilken</t>
        </is>
      </c>
      <c r="D697" t="inlineStr">
        <is>
          <t xml:space="preserve">Higher Learning</t>
        </is>
      </c>
      <c r="F697" t="str">
        <f>HYPERLINK("https://www.ebay.com/sch/i.html?_nkw=2023+Elite+Extra+Edition+Brock+Wilken&amp;mkcid=1&amp;mkrid=711-53200-19255-0&amp;siteid=0&amp;campid=5339157451&amp;toolid=10001&amp;mkevt=1&amp;customid=checklist-xlsx","Find on eBay")</f>
        <v>Find on eBay</v>
      </c>
    </row>
    <row r="698">
      <c r="A698" t="inlineStr">
        <is>
          <t xml:space="preserve">1</t>
        </is>
      </c>
      <c r="B698" t="inlineStr">
        <is>
          <t xml:space="preserve">Nolan Schanuel</t>
        </is>
      </c>
      <c r="C698" t="inlineStr">
        <is>
          <t xml:space="preserve">Los Angeles Angels</t>
        </is>
      </c>
      <c r="D698" t="inlineStr">
        <is>
          <t xml:space="preserve">Primary Colors</t>
        </is>
      </c>
      <c r="F698" t="str">
        <f>HYPERLINK("https://www.ebay.com/sch/i.html?_nkw=2023+Elite+Extra+Edition+Nolan+Schanuel&amp;mkcid=1&amp;mkrid=711-53200-19255-0&amp;siteid=0&amp;campid=5339157451&amp;toolid=10001&amp;mkevt=1&amp;customid=checklist-xlsx","Find on eBay")</f>
        <v>Find on eBay</v>
      </c>
    </row>
    <row r="699">
      <c r="A699" t="inlineStr">
        <is>
          <t xml:space="preserve">2</t>
        </is>
      </c>
      <c r="B699" t="inlineStr">
        <is>
          <t xml:space="preserve">Kyle Teel</t>
        </is>
      </c>
      <c r="C699" t="inlineStr">
        <is>
          <t xml:space="preserve">Boston Red Sox</t>
        </is>
      </c>
      <c r="D699" t="inlineStr">
        <is>
          <t xml:space="preserve">Primary Colors</t>
        </is>
      </c>
      <c r="F699" t="str">
        <f>HYPERLINK("https://www.ebay.com/sch/i.html?_nkw=2023+Elite+Extra+Edition+Kyle+Teel&amp;mkcid=1&amp;mkrid=711-53200-19255-0&amp;siteid=0&amp;campid=5339157451&amp;toolid=10001&amp;mkevt=1&amp;customid=checklist-xlsx","Find on eBay")</f>
        <v>Find on eBay</v>
      </c>
    </row>
    <row r="700">
      <c r="A700" t="inlineStr">
        <is>
          <t xml:space="preserve">3</t>
        </is>
      </c>
      <c r="B700" t="inlineStr">
        <is>
          <t xml:space="preserve">Paul Skenes</t>
        </is>
      </c>
      <c r="C700" t="inlineStr">
        <is>
          <t xml:space="preserve">Pittsburgh Pirates</t>
        </is>
      </c>
      <c r="D700" t="inlineStr">
        <is>
          <t xml:space="preserve">Primary Colors</t>
        </is>
      </c>
      <c r="F700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701">
      <c r="A701" t="inlineStr">
        <is>
          <t xml:space="preserve">4</t>
        </is>
      </c>
      <c r="B701" t="inlineStr">
        <is>
          <t xml:space="preserve">Brock Wilken</t>
        </is>
      </c>
      <c r="C701" t="inlineStr">
        <is>
          <t xml:space="preserve">Milwaukee Brewers</t>
        </is>
      </c>
      <c r="D701" t="inlineStr">
        <is>
          <t xml:space="preserve">Primary Colors</t>
        </is>
      </c>
      <c r="F701" t="str">
        <f>HYPERLINK("https://www.ebay.com/sch/i.html?_nkw=2023+Elite+Extra+Edition+Brock+Wilken&amp;mkcid=1&amp;mkrid=711-53200-19255-0&amp;siteid=0&amp;campid=5339157451&amp;toolid=10001&amp;mkevt=1&amp;customid=checklist-xlsx","Find on eBay")</f>
        <v>Find on eBay</v>
      </c>
    </row>
    <row r="702">
      <c r="A702" t="inlineStr">
        <is>
          <t xml:space="preserve">5</t>
        </is>
      </c>
      <c r="B702" t="inlineStr">
        <is>
          <t xml:space="preserve">Chase Davis</t>
        </is>
      </c>
      <c r="C702" t="inlineStr">
        <is>
          <t xml:space="preserve">St. Louis Cardinals</t>
        </is>
      </c>
      <c r="D702" t="inlineStr">
        <is>
          <t xml:space="preserve">Primary Colors</t>
        </is>
      </c>
      <c r="F702" t="str">
        <f>HYPERLINK("https://www.ebay.com/sch/i.html?_nkw=2023+Elite+Extra+Edition+Chase+Davis&amp;mkcid=1&amp;mkrid=711-53200-19255-0&amp;siteid=0&amp;campid=5339157451&amp;toolid=10001&amp;mkevt=1&amp;customid=checklist-xlsx","Find on eBay")</f>
        <v>Find on eBay</v>
      </c>
    </row>
    <row r="703">
      <c r="A703" t="inlineStr">
        <is>
          <t xml:space="preserve">6</t>
        </is>
      </c>
      <c r="B703" t="inlineStr">
        <is>
          <t xml:space="preserve">Chase Dollander</t>
        </is>
      </c>
      <c r="C703" t="inlineStr">
        <is>
          <t xml:space="preserve">Colorado Rockies</t>
        </is>
      </c>
      <c r="D703" t="inlineStr">
        <is>
          <t xml:space="preserve">Primary Colors</t>
        </is>
      </c>
      <c r="F703" t="str">
        <f>HYPERLINK("https://www.ebay.com/sch/i.html?_nkw=2023+Elite+Extra+Edition+Chase+Dollander&amp;mkcid=1&amp;mkrid=711-53200-19255-0&amp;siteid=0&amp;campid=5339157451&amp;toolid=10001&amp;mkevt=1&amp;customid=checklist-xlsx","Find on eBay")</f>
        <v>Find on eBay</v>
      </c>
    </row>
    <row r="704">
      <c r="A704" t="inlineStr">
        <is>
          <t xml:space="preserve">7</t>
        </is>
      </c>
      <c r="B704" t="inlineStr">
        <is>
          <t xml:space="preserve">Tommy Troy</t>
        </is>
      </c>
      <c r="C704" t="inlineStr">
        <is>
          <t xml:space="preserve">Arizona Diamondbacks</t>
        </is>
      </c>
      <c r="D704" t="inlineStr">
        <is>
          <t xml:space="preserve">Primary Colors</t>
        </is>
      </c>
      <c r="F704" t="str">
        <f>HYPERLINK("https://www.ebay.com/sch/i.html?_nkw=2023+Elite+Extra+Edition+Tommy+Troy&amp;mkcid=1&amp;mkrid=711-53200-19255-0&amp;siteid=0&amp;campid=5339157451&amp;toolid=10001&amp;mkevt=1&amp;customid=checklist-xlsx","Find on eBay")</f>
        <v>Find on eBay</v>
      </c>
    </row>
    <row r="705">
      <c r="A705" t="inlineStr">
        <is>
          <t xml:space="preserve">8</t>
        </is>
      </c>
      <c r="B705" t="inlineStr">
        <is>
          <t xml:space="preserve">Jacob Gonzalez</t>
        </is>
      </c>
      <c r="C705" t="inlineStr">
        <is>
          <t xml:space="preserve">Chicago White Sox</t>
        </is>
      </c>
      <c r="D705" t="inlineStr">
        <is>
          <t xml:space="preserve">Primary Colors</t>
        </is>
      </c>
      <c r="F705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06">
      <c r="A706" t="inlineStr">
        <is>
          <t xml:space="preserve">9</t>
        </is>
      </c>
      <c r="B706" t="inlineStr">
        <is>
          <t xml:space="preserve">Enrique Bradfield Jr.</t>
        </is>
      </c>
      <c r="C706" t="inlineStr">
        <is>
          <t xml:space="preserve">Baltimore Orioles</t>
        </is>
      </c>
      <c r="D706" t="inlineStr">
        <is>
          <t xml:space="preserve">Primary Colors</t>
        </is>
      </c>
      <c r="F706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07">
      <c r="A707" t="inlineStr">
        <is>
          <t xml:space="preserve">10</t>
        </is>
      </c>
      <c r="B707" t="inlineStr">
        <is>
          <t xml:space="preserve">Dylan Crews</t>
        </is>
      </c>
      <c r="C707" t="inlineStr">
        <is>
          <t xml:space="preserve">Washington Nationals</t>
        </is>
      </c>
      <c r="D707" t="inlineStr">
        <is>
          <t xml:space="preserve">Primary Colors</t>
        </is>
      </c>
      <c r="F707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708">
      <c r="A708" t="inlineStr">
        <is>
          <t xml:space="preserve">11</t>
        </is>
      </c>
      <c r="B708" t="inlineStr">
        <is>
          <t xml:space="preserve">Brayden Taylor</t>
        </is>
      </c>
      <c r="C708" t="inlineStr">
        <is>
          <t xml:space="preserve">Tampa Bay Rays</t>
        </is>
      </c>
      <c r="D708" t="inlineStr">
        <is>
          <t xml:space="preserve">Primary Colors</t>
        </is>
      </c>
      <c r="F708" t="str">
        <f>HYPERLINK("https://www.ebay.com/sch/i.html?_nkw=2023+Elite+Extra+Edition+Brayden+Taylor&amp;mkcid=1&amp;mkrid=711-53200-19255-0&amp;siteid=0&amp;campid=5339157451&amp;toolid=10001&amp;mkevt=1&amp;customid=checklist-xlsx","Find on eBay")</f>
        <v>Find on eBay</v>
      </c>
    </row>
    <row r="709">
      <c r="A709" t="inlineStr">
        <is>
          <t xml:space="preserve">12</t>
        </is>
      </c>
      <c r="B709" t="inlineStr">
        <is>
          <t xml:space="preserve">Rhett Lowder</t>
        </is>
      </c>
      <c r="C709" t="inlineStr">
        <is>
          <t xml:space="preserve">Cincinnati Reds</t>
        </is>
      </c>
      <c r="D709" t="inlineStr">
        <is>
          <t xml:space="preserve">Primary Colors</t>
        </is>
      </c>
      <c r="F709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710">
      <c r="A710" t="inlineStr">
        <is>
          <t xml:space="preserve">13</t>
        </is>
      </c>
      <c r="B710" t="inlineStr">
        <is>
          <t xml:space="preserve">Matt Shaw</t>
        </is>
      </c>
      <c r="C710" t="inlineStr">
        <is>
          <t xml:space="preserve">Chicago Cubs</t>
        </is>
      </c>
      <c r="D710" t="inlineStr">
        <is>
          <t xml:space="preserve">Primary Colors</t>
        </is>
      </c>
      <c r="F710" t="str">
        <f>HYPERLINK("https://www.ebay.com/sch/i.html?_nkw=2023+Elite+Extra+Edition+Matt+Shaw&amp;mkcid=1&amp;mkrid=711-53200-19255-0&amp;siteid=0&amp;campid=5339157451&amp;toolid=10001&amp;mkevt=1&amp;customid=checklist-xlsx","Find on eBay")</f>
        <v>Find on eBay</v>
      </c>
    </row>
    <row r="711">
      <c r="A711" t="inlineStr">
        <is>
          <t xml:space="preserve">14</t>
        </is>
      </c>
      <c r="B711" t="inlineStr">
        <is>
          <t xml:space="preserve">Ty Floyd</t>
        </is>
      </c>
      <c r="C711" t="inlineStr">
        <is>
          <t xml:space="preserve">Cincinnati Reds</t>
        </is>
      </c>
      <c r="D711" t="inlineStr">
        <is>
          <t xml:space="preserve">Primary Colors</t>
        </is>
      </c>
      <c r="F711" t="str">
        <f>HYPERLINK("https://www.ebay.com/sch/i.html?_nkw=2023+Elite+Extra+Edition+Ty+Floyd&amp;mkcid=1&amp;mkrid=711-53200-19255-0&amp;siteid=0&amp;campid=5339157451&amp;toolid=10001&amp;mkevt=1&amp;customid=checklist-xlsx","Find on eBay")</f>
        <v>Find on eBay</v>
      </c>
    </row>
    <row r="712">
      <c r="A712" t="inlineStr">
        <is>
          <t xml:space="preserve">15</t>
        </is>
      </c>
      <c r="B712" t="inlineStr">
        <is>
          <t xml:space="preserve">Sean Sullivan</t>
        </is>
      </c>
      <c r="C712" t="inlineStr">
        <is>
          <t xml:space="preserve">Colorado Rockies</t>
        </is>
      </c>
      <c r="D712" t="inlineStr">
        <is>
          <t xml:space="preserve">Primary Colors</t>
        </is>
      </c>
      <c r="F712" t="str">
        <f>HYPERLINK("https://www.ebay.com/sch/i.html?_nkw=2023+Elite+Extra+Edition+Sean+Sullivan&amp;mkcid=1&amp;mkrid=711-53200-19255-0&amp;siteid=0&amp;campid=5339157451&amp;toolid=10001&amp;mkevt=1&amp;customid=checklist-xlsx","Find on eBay")</f>
        <v>Find on eBay</v>
      </c>
    </row>
    <row r="713">
      <c r="A713" t="inlineStr">
        <is>
          <t xml:space="preserve">1</t>
        </is>
      </c>
      <c r="B713" t="inlineStr">
        <is>
          <t xml:space="preserve">Paul Skenes</t>
        </is>
      </c>
      <c r="C713" t="inlineStr">
        <is>
          <t xml:space="preserve">Pittsburgh Pirates</t>
        </is>
      </c>
      <c r="D713" t="inlineStr">
        <is>
          <t xml:space="preserve">Spellbound</t>
        </is>
      </c>
      <c r="F713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714">
      <c r="A714" t="inlineStr">
        <is>
          <t xml:space="preserve">2</t>
        </is>
      </c>
      <c r="B714" t="inlineStr">
        <is>
          <t xml:space="preserve">Paul Skenes</t>
        </is>
      </c>
      <c r="C714" t="inlineStr">
        <is>
          <t xml:space="preserve">Pittsburgh Pirates</t>
        </is>
      </c>
      <c r="D714" t="inlineStr">
        <is>
          <t xml:space="preserve">Spellbound</t>
        </is>
      </c>
      <c r="F714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715">
      <c r="A715" t="inlineStr">
        <is>
          <t xml:space="preserve">3</t>
        </is>
      </c>
      <c r="B715" t="inlineStr">
        <is>
          <t xml:space="preserve">Paul Skenes</t>
        </is>
      </c>
      <c r="C715" t="inlineStr">
        <is>
          <t xml:space="preserve">Pittsburgh Pirates</t>
        </is>
      </c>
      <c r="D715" t="inlineStr">
        <is>
          <t xml:space="preserve">Spellbound</t>
        </is>
      </c>
      <c r="F715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716">
      <c r="A716" t="inlineStr">
        <is>
          <t xml:space="preserve">4</t>
        </is>
      </c>
      <c r="B716" t="inlineStr">
        <is>
          <t xml:space="preserve">Paul Skenes</t>
        </is>
      </c>
      <c r="C716" t="inlineStr">
        <is>
          <t xml:space="preserve">Pittsburgh Pirates</t>
        </is>
      </c>
      <c r="D716" t="inlineStr">
        <is>
          <t xml:space="preserve">Spellbound</t>
        </is>
      </c>
      <c r="F716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717">
      <c r="A717" t="inlineStr">
        <is>
          <t xml:space="preserve">5</t>
        </is>
      </c>
      <c r="B717" t="inlineStr">
        <is>
          <t xml:space="preserve">Paul Skenes</t>
        </is>
      </c>
      <c r="C717" t="inlineStr">
        <is>
          <t xml:space="preserve">Pittsburgh Pirates</t>
        </is>
      </c>
      <c r="D717" t="inlineStr">
        <is>
          <t xml:space="preserve">Spellbound</t>
        </is>
      </c>
      <c r="F717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718">
      <c r="A718" t="inlineStr">
        <is>
          <t xml:space="preserve">6</t>
        </is>
      </c>
      <c r="B718" t="inlineStr">
        <is>
          <t xml:space="preserve">Paul Skenes</t>
        </is>
      </c>
      <c r="C718" t="inlineStr">
        <is>
          <t xml:space="preserve">Pittsburgh Pirates</t>
        </is>
      </c>
      <c r="D718" t="inlineStr">
        <is>
          <t xml:space="preserve">Spellbound</t>
        </is>
      </c>
      <c r="F718" t="str">
        <f>HYPERLINK("https://www.ebay.com/sch/i.html?_nkw=2023+Elite+Extra+Edition+Paul+Skenes&amp;mkcid=1&amp;mkrid=711-53200-19255-0&amp;siteid=0&amp;campid=5339157451&amp;toolid=10001&amp;mkevt=1&amp;customid=checklist-xlsx","Find on eBay")</f>
        <v>Find on eBay</v>
      </c>
    </row>
    <row r="719">
      <c r="A719" t="inlineStr">
        <is>
          <t xml:space="preserve">7</t>
        </is>
      </c>
      <c r="B719" t="inlineStr">
        <is>
          <t xml:space="preserve">Dylan Crews</t>
        </is>
      </c>
      <c r="C719" t="inlineStr">
        <is>
          <t xml:space="preserve">Washington Nationals</t>
        </is>
      </c>
      <c r="D719" t="inlineStr">
        <is>
          <t xml:space="preserve">Spellbound</t>
        </is>
      </c>
      <c r="F719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720">
      <c r="A720" t="inlineStr">
        <is>
          <t xml:space="preserve">8</t>
        </is>
      </c>
      <c r="B720" t="inlineStr">
        <is>
          <t xml:space="preserve">Dylan Crews</t>
        </is>
      </c>
      <c r="C720" t="inlineStr">
        <is>
          <t xml:space="preserve">Washington Nationals</t>
        </is>
      </c>
      <c r="D720" t="inlineStr">
        <is>
          <t xml:space="preserve">Spellbound</t>
        </is>
      </c>
      <c r="F720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721">
      <c r="A721" t="inlineStr">
        <is>
          <t xml:space="preserve">9</t>
        </is>
      </c>
      <c r="B721" t="inlineStr">
        <is>
          <t xml:space="preserve">Dylan Crews</t>
        </is>
      </c>
      <c r="C721" t="inlineStr">
        <is>
          <t xml:space="preserve">Washington Nationals</t>
        </is>
      </c>
      <c r="D721" t="inlineStr">
        <is>
          <t xml:space="preserve">Spellbound</t>
        </is>
      </c>
      <c r="F721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722">
      <c r="A722" t="inlineStr">
        <is>
          <t xml:space="preserve">10</t>
        </is>
      </c>
      <c r="B722" t="inlineStr">
        <is>
          <t xml:space="preserve">Dylan Crews</t>
        </is>
      </c>
      <c r="C722" t="inlineStr">
        <is>
          <t xml:space="preserve">Washington Nationals</t>
        </is>
      </c>
      <c r="D722" t="inlineStr">
        <is>
          <t xml:space="preserve">Spellbound</t>
        </is>
      </c>
      <c r="F722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723">
      <c r="A723" t="inlineStr">
        <is>
          <t xml:space="preserve">11</t>
        </is>
      </c>
      <c r="B723" t="inlineStr">
        <is>
          <t xml:space="preserve">Dylan Crews</t>
        </is>
      </c>
      <c r="C723" t="inlineStr">
        <is>
          <t xml:space="preserve">Washington Nationals</t>
        </is>
      </c>
      <c r="D723" t="inlineStr">
        <is>
          <t xml:space="preserve">Spellbound</t>
        </is>
      </c>
      <c r="F723" t="str">
        <f>HYPERLINK("https://www.ebay.com/sch/i.html?_nkw=2023+Elite+Extra+Edition+Dylan+Crews&amp;mkcid=1&amp;mkrid=711-53200-19255-0&amp;siteid=0&amp;campid=5339157451&amp;toolid=10001&amp;mkevt=1&amp;customid=checklist-xlsx","Find on eBay")</f>
        <v>Find on eBay</v>
      </c>
    </row>
    <row r="724">
      <c r="A724" t="inlineStr">
        <is>
          <t xml:space="preserve">12</t>
        </is>
      </c>
      <c r="B724" t="inlineStr">
        <is>
          <t xml:space="preserve">Jacob Wilson</t>
        </is>
      </c>
      <c r="C724" t="inlineStr">
        <is>
          <t xml:space="preserve">Oakland Athletics</t>
        </is>
      </c>
      <c r="D724" t="inlineStr">
        <is>
          <t xml:space="preserve">Spellbound</t>
        </is>
      </c>
      <c r="F724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725">
      <c r="A725" t="inlineStr">
        <is>
          <t xml:space="preserve">13</t>
        </is>
      </c>
      <c r="B725" t="inlineStr">
        <is>
          <t xml:space="preserve">Jacob Wilson</t>
        </is>
      </c>
      <c r="C725" t="inlineStr">
        <is>
          <t xml:space="preserve">Oakland Athletics</t>
        </is>
      </c>
      <c r="D725" t="inlineStr">
        <is>
          <t xml:space="preserve">Spellbound</t>
        </is>
      </c>
      <c r="F725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726">
      <c r="A726" t="inlineStr">
        <is>
          <t xml:space="preserve">14</t>
        </is>
      </c>
      <c r="B726" t="inlineStr">
        <is>
          <t xml:space="preserve">Jacob Wilson</t>
        </is>
      </c>
      <c r="C726" t="inlineStr">
        <is>
          <t xml:space="preserve">Oakland Athletics</t>
        </is>
      </c>
      <c r="D726" t="inlineStr">
        <is>
          <t xml:space="preserve">Spellbound</t>
        </is>
      </c>
      <c r="F726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727">
      <c r="A727" t="inlineStr">
        <is>
          <t xml:space="preserve">15</t>
        </is>
      </c>
      <c r="B727" t="inlineStr">
        <is>
          <t xml:space="preserve">Jacob Wilson</t>
        </is>
      </c>
      <c r="C727" t="inlineStr">
        <is>
          <t xml:space="preserve">Oakland Athletics</t>
        </is>
      </c>
      <c r="D727" t="inlineStr">
        <is>
          <t xml:space="preserve">Spellbound</t>
        </is>
      </c>
      <c r="F727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728">
      <c r="A728" t="inlineStr">
        <is>
          <t xml:space="preserve">16</t>
        </is>
      </c>
      <c r="B728" t="inlineStr">
        <is>
          <t xml:space="preserve">Jacob Wilson</t>
        </is>
      </c>
      <c r="C728" t="inlineStr">
        <is>
          <t xml:space="preserve">Oakland Athletics</t>
        </is>
      </c>
      <c r="D728" t="inlineStr">
        <is>
          <t xml:space="preserve">Spellbound</t>
        </is>
      </c>
      <c r="F728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729">
      <c r="A729" t="inlineStr">
        <is>
          <t xml:space="preserve">17</t>
        </is>
      </c>
      <c r="B729" t="inlineStr">
        <is>
          <t xml:space="preserve">Jacob Wilson</t>
        </is>
      </c>
      <c r="C729" t="inlineStr">
        <is>
          <t xml:space="preserve">Oakland Athletics</t>
        </is>
      </c>
      <c r="D729" t="inlineStr">
        <is>
          <t xml:space="preserve">Spellbound</t>
        </is>
      </c>
      <c r="F729" t="str">
        <f>HYPERLINK("https://www.ebay.com/sch/i.html?_nkw=2023+Elite+Extra+Edition+Jacob+Wilson&amp;mkcid=1&amp;mkrid=711-53200-19255-0&amp;siteid=0&amp;campid=5339157451&amp;toolid=10001&amp;mkevt=1&amp;customid=checklist-xlsx","Find on eBay")</f>
        <v>Find on eBay</v>
      </c>
    </row>
    <row r="730">
      <c r="A730" t="inlineStr">
        <is>
          <t xml:space="preserve">18</t>
        </is>
      </c>
      <c r="B730" t="inlineStr">
        <is>
          <t xml:space="preserve">Rhett Lowder</t>
        </is>
      </c>
      <c r="C730" t="inlineStr">
        <is>
          <t xml:space="preserve">Cincinnati Reds</t>
        </is>
      </c>
      <c r="D730" t="inlineStr">
        <is>
          <t xml:space="preserve">Spellbound</t>
        </is>
      </c>
      <c r="F730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731">
      <c r="A731" t="inlineStr">
        <is>
          <t xml:space="preserve">19</t>
        </is>
      </c>
      <c r="B731" t="inlineStr">
        <is>
          <t xml:space="preserve">Rhett Lowder</t>
        </is>
      </c>
      <c r="C731" t="inlineStr">
        <is>
          <t xml:space="preserve">Cincinnati Reds</t>
        </is>
      </c>
      <c r="D731" t="inlineStr">
        <is>
          <t xml:space="preserve">Spellbound</t>
        </is>
      </c>
      <c r="F731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732">
      <c r="A732" t="inlineStr">
        <is>
          <t xml:space="preserve">20</t>
        </is>
      </c>
      <c r="B732" t="inlineStr">
        <is>
          <t xml:space="preserve">Rhett Lowder</t>
        </is>
      </c>
      <c r="C732" t="inlineStr">
        <is>
          <t xml:space="preserve">Cincinnati Reds</t>
        </is>
      </c>
      <c r="D732" t="inlineStr">
        <is>
          <t xml:space="preserve">Spellbound</t>
        </is>
      </c>
      <c r="F732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733">
      <c r="A733" t="inlineStr">
        <is>
          <t xml:space="preserve">21</t>
        </is>
      </c>
      <c r="B733" t="inlineStr">
        <is>
          <t xml:space="preserve">Rhett Lowder</t>
        </is>
      </c>
      <c r="C733" t="inlineStr">
        <is>
          <t xml:space="preserve">Cincinnati Reds</t>
        </is>
      </c>
      <c r="D733" t="inlineStr">
        <is>
          <t xml:space="preserve">Spellbound</t>
        </is>
      </c>
      <c r="F733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734">
      <c r="A734" t="inlineStr">
        <is>
          <t xml:space="preserve">22</t>
        </is>
      </c>
      <c r="B734" t="inlineStr">
        <is>
          <t xml:space="preserve">Rhett Lowder</t>
        </is>
      </c>
      <c r="C734" t="inlineStr">
        <is>
          <t xml:space="preserve">Cincinnati Reds</t>
        </is>
      </c>
      <c r="D734" t="inlineStr">
        <is>
          <t xml:space="preserve">Spellbound</t>
        </is>
      </c>
      <c r="F734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735">
      <c r="A735" t="inlineStr">
        <is>
          <t xml:space="preserve">23</t>
        </is>
      </c>
      <c r="B735" t="inlineStr">
        <is>
          <t xml:space="preserve">Rhett Lowder</t>
        </is>
      </c>
      <c r="C735" t="inlineStr">
        <is>
          <t xml:space="preserve">Cincinnati Reds</t>
        </is>
      </c>
      <c r="D735" t="inlineStr">
        <is>
          <t xml:space="preserve">Spellbound</t>
        </is>
      </c>
      <c r="F735" t="str">
        <f>HYPERLINK("https://www.ebay.com/sch/i.html?_nkw=2023+Elite+Extra+Edition+Rhett+Lowder&amp;mkcid=1&amp;mkrid=711-53200-19255-0&amp;siteid=0&amp;campid=5339157451&amp;toolid=10001&amp;mkevt=1&amp;customid=checklist-xlsx","Find on eBay")</f>
        <v>Find on eBay</v>
      </c>
    </row>
    <row r="736">
      <c r="A736" t="inlineStr">
        <is>
          <t xml:space="preserve">24</t>
        </is>
      </c>
      <c r="B736" t="inlineStr">
        <is>
          <t xml:space="preserve">Jacob Gonzalez</t>
        </is>
      </c>
      <c r="C736" t="inlineStr">
        <is>
          <t xml:space="preserve">Chicago White Sox</t>
        </is>
      </c>
      <c r="D736" t="inlineStr">
        <is>
          <t xml:space="preserve">Spellbound</t>
        </is>
      </c>
      <c r="F736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37">
      <c r="A737" t="inlineStr">
        <is>
          <t xml:space="preserve">25</t>
        </is>
      </c>
      <c r="B737" t="inlineStr">
        <is>
          <t xml:space="preserve">Jacob Gonzalez</t>
        </is>
      </c>
      <c r="C737" t="inlineStr">
        <is>
          <t xml:space="preserve">Chicago White Sox</t>
        </is>
      </c>
      <c r="D737" t="inlineStr">
        <is>
          <t xml:space="preserve">Spellbound</t>
        </is>
      </c>
      <c r="F737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38">
      <c r="A738" t="inlineStr">
        <is>
          <t xml:space="preserve">26</t>
        </is>
      </c>
      <c r="B738" t="inlineStr">
        <is>
          <t xml:space="preserve">Jacob Gonzalez</t>
        </is>
      </c>
      <c r="C738" t="inlineStr">
        <is>
          <t xml:space="preserve">Chicago White Sox</t>
        </is>
      </c>
      <c r="D738" t="inlineStr">
        <is>
          <t xml:space="preserve">Spellbound</t>
        </is>
      </c>
      <c r="F738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39">
      <c r="A739" t="inlineStr">
        <is>
          <t xml:space="preserve">27</t>
        </is>
      </c>
      <c r="B739" t="inlineStr">
        <is>
          <t xml:space="preserve">Jacob Gonzalez</t>
        </is>
      </c>
      <c r="C739" t="inlineStr">
        <is>
          <t xml:space="preserve">Chicago White Sox</t>
        </is>
      </c>
      <c r="D739" t="inlineStr">
        <is>
          <t xml:space="preserve">Spellbound</t>
        </is>
      </c>
      <c r="F739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40">
      <c r="A740" t="inlineStr">
        <is>
          <t xml:space="preserve">28</t>
        </is>
      </c>
      <c r="B740" t="inlineStr">
        <is>
          <t xml:space="preserve">Jacob Gonzalez</t>
        </is>
      </c>
      <c r="C740" t="inlineStr">
        <is>
          <t xml:space="preserve">Chicago White Sox</t>
        </is>
      </c>
      <c r="D740" t="inlineStr">
        <is>
          <t xml:space="preserve">Spellbound</t>
        </is>
      </c>
      <c r="F740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41">
      <c r="A741" t="inlineStr">
        <is>
          <t xml:space="preserve">29</t>
        </is>
      </c>
      <c r="B741" t="inlineStr">
        <is>
          <t xml:space="preserve">Jacob Gonzalez</t>
        </is>
      </c>
      <c r="C741" t="inlineStr">
        <is>
          <t xml:space="preserve">Chicago White Sox</t>
        </is>
      </c>
      <c r="D741" t="inlineStr">
        <is>
          <t xml:space="preserve">Spellbound</t>
        </is>
      </c>
      <c r="F741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42">
      <c r="A742" t="inlineStr">
        <is>
          <t xml:space="preserve">30</t>
        </is>
      </c>
      <c r="B742" t="inlineStr">
        <is>
          <t xml:space="preserve">Jacob Gonzalez</t>
        </is>
      </c>
      <c r="C742" t="inlineStr">
        <is>
          <t xml:space="preserve">Chicago White Sox</t>
        </is>
      </c>
      <c r="D742" t="inlineStr">
        <is>
          <t xml:space="preserve">Spellbound</t>
        </is>
      </c>
      <c r="F742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43">
      <c r="A743" t="inlineStr">
        <is>
          <t xml:space="preserve">31</t>
        </is>
      </c>
      <c r="B743" t="inlineStr">
        <is>
          <t xml:space="preserve">Jacob Gonzalez</t>
        </is>
      </c>
      <c r="C743" t="inlineStr">
        <is>
          <t xml:space="preserve">Chicago White Sox</t>
        </is>
      </c>
      <c r="D743" t="inlineStr">
        <is>
          <t xml:space="preserve">Spellbound</t>
        </is>
      </c>
      <c r="F743" t="str">
        <f>HYPERLINK("https://www.ebay.com/sch/i.html?_nkw=2023+Elite+Extra+Edition+Jacob+Gonzalez&amp;mkcid=1&amp;mkrid=711-53200-19255-0&amp;siteid=0&amp;campid=5339157451&amp;toolid=10001&amp;mkevt=1&amp;customid=checklist-xlsx","Find on eBay")</f>
        <v>Find on eBay</v>
      </c>
    </row>
    <row r="744">
      <c r="A744" t="inlineStr">
        <is>
          <t xml:space="preserve">32</t>
        </is>
      </c>
      <c r="B744" t="inlineStr">
        <is>
          <t xml:space="preserve">Enrique Bradfield Jr.</t>
        </is>
      </c>
      <c r="C744" t="inlineStr">
        <is>
          <t xml:space="preserve">Baltimore Orioles</t>
        </is>
      </c>
      <c r="D744" t="inlineStr">
        <is>
          <t xml:space="preserve">Spellbound</t>
        </is>
      </c>
      <c r="F744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45">
      <c r="A745" t="inlineStr">
        <is>
          <t xml:space="preserve">33</t>
        </is>
      </c>
      <c r="B745" t="inlineStr">
        <is>
          <t xml:space="preserve">Enrique Bradfield Jr.</t>
        </is>
      </c>
      <c r="C745" t="inlineStr">
        <is>
          <t xml:space="preserve">Baltimore Orioles</t>
        </is>
      </c>
      <c r="D745" t="inlineStr">
        <is>
          <t xml:space="preserve">Spellbound</t>
        </is>
      </c>
      <c r="F745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46">
      <c r="A746" t="inlineStr">
        <is>
          <t xml:space="preserve">34</t>
        </is>
      </c>
      <c r="B746" t="inlineStr">
        <is>
          <t xml:space="preserve">Enrique Bradfield Jr.</t>
        </is>
      </c>
      <c r="C746" t="inlineStr">
        <is>
          <t xml:space="preserve">Baltimore Orioles</t>
        </is>
      </c>
      <c r="D746" t="inlineStr">
        <is>
          <t xml:space="preserve">Spellbound</t>
        </is>
      </c>
      <c r="F746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47">
      <c r="A747" t="inlineStr">
        <is>
          <t xml:space="preserve">35</t>
        </is>
      </c>
      <c r="B747" t="inlineStr">
        <is>
          <t xml:space="preserve">Enrique Bradfield Jr.</t>
        </is>
      </c>
      <c r="C747" t="inlineStr">
        <is>
          <t xml:space="preserve">Baltimore Orioles</t>
        </is>
      </c>
      <c r="D747" t="inlineStr">
        <is>
          <t xml:space="preserve">Spellbound</t>
        </is>
      </c>
      <c r="F747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48">
      <c r="A748" t="inlineStr">
        <is>
          <t xml:space="preserve">36</t>
        </is>
      </c>
      <c r="B748" t="inlineStr">
        <is>
          <t xml:space="preserve">Enrique Bradfield Jr.</t>
        </is>
      </c>
      <c r="C748" t="inlineStr">
        <is>
          <t xml:space="preserve">Baltimore Orioles</t>
        </is>
      </c>
      <c r="D748" t="inlineStr">
        <is>
          <t xml:space="preserve">Spellbound</t>
        </is>
      </c>
      <c r="F748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49">
      <c r="A749" t="inlineStr">
        <is>
          <t xml:space="preserve">37</t>
        </is>
      </c>
      <c r="B749" t="inlineStr">
        <is>
          <t xml:space="preserve">Enrique Bradfield Jr.</t>
        </is>
      </c>
      <c r="C749" t="inlineStr">
        <is>
          <t xml:space="preserve">Baltimore Orioles</t>
        </is>
      </c>
      <c r="D749" t="inlineStr">
        <is>
          <t xml:space="preserve">Spellbound</t>
        </is>
      </c>
      <c r="F749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50">
      <c r="A750" t="inlineStr">
        <is>
          <t xml:space="preserve">38</t>
        </is>
      </c>
      <c r="B750" t="inlineStr">
        <is>
          <t xml:space="preserve">Enrique Bradfield Jr.</t>
        </is>
      </c>
      <c r="C750" t="inlineStr">
        <is>
          <t xml:space="preserve">Baltimore Orioles</t>
        </is>
      </c>
      <c r="D750" t="inlineStr">
        <is>
          <t xml:space="preserve">Spellbound</t>
        </is>
      </c>
      <c r="F750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51">
      <c r="A751" t="inlineStr">
        <is>
          <t xml:space="preserve">39</t>
        </is>
      </c>
      <c r="B751" t="inlineStr">
        <is>
          <t xml:space="preserve">Enrique Bradfield Jr.</t>
        </is>
      </c>
      <c r="C751" t="inlineStr">
        <is>
          <t xml:space="preserve">Baltimore Orioles</t>
        </is>
      </c>
      <c r="D751" t="inlineStr">
        <is>
          <t xml:space="preserve">Spellbound</t>
        </is>
      </c>
      <c r="F751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  <row r="752">
      <c r="A752" t="inlineStr">
        <is>
          <t xml:space="preserve">40</t>
        </is>
      </c>
      <c r="B752" t="inlineStr">
        <is>
          <t xml:space="preserve">Enrique Bradfield Jr.</t>
        </is>
      </c>
      <c r="C752" t="inlineStr">
        <is>
          <t xml:space="preserve">Baltimore Orioles</t>
        </is>
      </c>
      <c r="D752" t="inlineStr">
        <is>
          <t xml:space="preserve">Spellbound</t>
        </is>
      </c>
      <c r="F752" t="str">
        <f>HYPERLINK("https://www.ebay.com/sch/i.html?_nkw=2023+Elite+Extra+Edition+Enrique+Bradfield+Jr.&amp;mkcid=1&amp;mkrid=711-53200-19255-0&amp;siteid=0&amp;campid=5339157451&amp;toolid=10001&amp;mkevt=1&amp;customid=checklist-xlsx","Find on eBay")</f>
        <v>Find on eBay</v>
      </c>
    </row>
  </sheetData>
</worksheet>
</file>